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4" activeTab="5"/>
  </bookViews>
  <sheets>
    <sheet name="1.sz.tábla" sheetId="1" r:id="rId1"/>
    <sheet name="2.sz.tábla " sheetId="2" r:id="rId2"/>
    <sheet name="3.sz.tábla" sheetId="3" r:id="rId3"/>
    <sheet name="4.sz.tábla" sheetId="4" r:id="rId4"/>
    <sheet name="5.sz.tábla" sheetId="5" r:id="rId5"/>
    <sheet name="6.sz.tábla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<sst xmlns="http://schemas.openxmlformats.org/spreadsheetml/2006/main" count="368" uniqueCount="225">
  <si>
    <t xml:space="preserve">Szakfeladat </t>
  </si>
  <si>
    <t xml:space="preserve">Önkormányzat sajátos működési bevételei </t>
  </si>
  <si>
    <t xml:space="preserve">Bevétel összesen </t>
  </si>
  <si>
    <t>Óvodai intézményi étkeztetés</t>
  </si>
  <si>
    <t xml:space="preserve">Iskolai intézményi étkeztetés </t>
  </si>
  <si>
    <t>Összesen:</t>
  </si>
  <si>
    <t>Munkaadót terhelő járulékok</t>
  </si>
  <si>
    <t>Kiadások összesen</t>
  </si>
  <si>
    <t xml:space="preserve">Pénzforgalom nélküli kiadások </t>
  </si>
  <si>
    <t xml:space="preserve">Kiadások összesen </t>
  </si>
  <si>
    <t>Nem intézményi kiadások összesen</t>
  </si>
  <si>
    <t>Megnevezés</t>
  </si>
  <si>
    <t xml:space="preserve">Személyi juttatások </t>
  </si>
  <si>
    <t>Óvoda összesen</t>
  </si>
  <si>
    <t>Iskola összesen</t>
  </si>
  <si>
    <t>Intézmények összesen</t>
  </si>
  <si>
    <t xml:space="preserve">Nem intézményi kiadások </t>
  </si>
  <si>
    <t>Önkormányzati kiadások összesen</t>
  </si>
  <si>
    <t>Személyi juttatások</t>
  </si>
  <si>
    <t>Összesen</t>
  </si>
  <si>
    <t>Adatok e Ft-ban</t>
  </si>
  <si>
    <t xml:space="preserve">Felújítási kiadások: </t>
  </si>
  <si>
    <t xml:space="preserve"> - Vízmű felújítások</t>
  </si>
  <si>
    <t>Beruházási kiadások:</t>
  </si>
  <si>
    <t>Saját tulajdonú ingatlan adásvétele</t>
  </si>
  <si>
    <t xml:space="preserve">Lakóingatlan bérebeadása, üzemeltetése </t>
  </si>
  <si>
    <t>Nem lakóingatlan bérbeadása</t>
  </si>
  <si>
    <t>Önkormányzatok és t.k.t. igazgatási tevéknysége</t>
  </si>
  <si>
    <t>Önkormányzatok, valamint t.k.t. elszámolásai</t>
  </si>
  <si>
    <t>Finanszírozási műveletek</t>
  </si>
  <si>
    <t>Általános isk. tanulók nappali rendsz.nev., okt. (1-4. évf.)</t>
  </si>
  <si>
    <t xml:space="preserve">Háziorvosi ügyeleti ellátás </t>
  </si>
  <si>
    <t>Család- és nővédelmi egészségügyi godnozás</t>
  </si>
  <si>
    <t>Ifjúság- egészségügyi gondozás</t>
  </si>
  <si>
    <t>Zöldterület-kezelés</t>
  </si>
  <si>
    <t>Önkormányzati jogalkotás</t>
  </si>
  <si>
    <t>Önkormányzatok és t.k.t. igazgatási tevékenysége</t>
  </si>
  <si>
    <t>Adó, illeték kiszabása, beszedése, adóellenőrzés</t>
  </si>
  <si>
    <t xml:space="preserve">Közvilágítás </t>
  </si>
  <si>
    <t>Város-, községgazdálkodási m.n.s szolgáltatások</t>
  </si>
  <si>
    <t xml:space="preserve">Finanszírozási műveletek </t>
  </si>
  <si>
    <t>Szociális ösztöndíjak</t>
  </si>
  <si>
    <t>Háziovosi ügyeleti ellátás</t>
  </si>
  <si>
    <t>Rendszeres szociális segély</t>
  </si>
  <si>
    <t>Ápolási díj alanyi jogon</t>
  </si>
  <si>
    <t>Rendszeres gyermekvédelmi pénzbeli ellátás</t>
  </si>
  <si>
    <t>Átmeneti segély</t>
  </si>
  <si>
    <t>Temetési segély</t>
  </si>
  <si>
    <t>Egyéb önkormányzati eseti pénzbeli ellátások</t>
  </si>
  <si>
    <t>Civil szervezetek működési támogatása</t>
  </si>
  <si>
    <t>Egyéb m.n.s. közösségi, társadalmi tev.támogatása</t>
  </si>
  <si>
    <t>Közművelődési int, közösségi színterek működtetése</t>
  </si>
  <si>
    <t>Sportlétesítmények működtetése és fejlesztése</t>
  </si>
  <si>
    <t>Köztemető fenntartás és működtetés</t>
  </si>
  <si>
    <t>Önkormányzatok által nyújtott lakástámogatás</t>
  </si>
  <si>
    <t>Óvodai nevelés, ellátás</t>
  </si>
  <si>
    <t>Iskolai intézményi étkeztetés</t>
  </si>
  <si>
    <t>SNI általános iskolai tan.nappali rendsz.nev.okt. (5-8. évf.)</t>
  </si>
  <si>
    <t>Ált.iskolai napközi otthoni nevelés</t>
  </si>
  <si>
    <t>Víztermelés,-kezelés,ellátás</t>
  </si>
  <si>
    <t>Szennyvíz gyűjtése, tiszt.</t>
  </si>
  <si>
    <t>Család és nővédelmi egészsügyi gondozás</t>
  </si>
  <si>
    <t>Víztermelés,-kezelés, ellátás</t>
  </si>
  <si>
    <t>Szennyvíz gyűjtése, tisztítása, elhelyezése</t>
  </si>
  <si>
    <t>Önkorm. És tkt. Igazgatási tev.</t>
  </si>
  <si>
    <t>Város és községgazd. M.n.s. szolg.</t>
  </si>
  <si>
    <t>Ár- és belvízvédelemmel összefüggő tev.</t>
  </si>
  <si>
    <t>csapadékvíz elvezetés</t>
  </si>
  <si>
    <t>5. sz. táblázat</t>
  </si>
  <si>
    <t>A. Költségvetési kiadások</t>
  </si>
  <si>
    <t>I. Müködési kiadások</t>
  </si>
  <si>
    <t xml:space="preserve">   1. Személyi juttatások</t>
  </si>
  <si>
    <t xml:space="preserve">   2. Munkaadókat terhelő járulékok</t>
  </si>
  <si>
    <t xml:space="preserve">   3. Dologi és egyéb folyó kiadások</t>
  </si>
  <si>
    <t xml:space="preserve">   4. Egyéb működési kiadások</t>
  </si>
  <si>
    <t xml:space="preserve">      4.1. Támogatásértékű működési kiadások</t>
  </si>
  <si>
    <t xml:space="preserve">      4.2. Működési célú pénzeszközátadás ÁH-on kívülre</t>
  </si>
  <si>
    <t xml:space="preserve">      4.3. Társadalom- , szociálpolitikai és egyéb juttatás, támogatás</t>
  </si>
  <si>
    <t xml:space="preserve">      4.4. Előző évi működési célú előirányzat-maradvány, pénzmaradvány átadás</t>
  </si>
  <si>
    <t xml:space="preserve">   5. Ellátottak pénzbeli juttatásai </t>
  </si>
  <si>
    <t>II. Felhalmozási kiadások</t>
  </si>
  <si>
    <t xml:space="preserve">   1. Beruházási kiadások ÁFÁ-val </t>
  </si>
  <si>
    <t xml:space="preserve">   2. Felújítási kiadások ÁFÁ-val</t>
  </si>
  <si>
    <t xml:space="preserve">   3. Egyéb felhalmozási kiadások</t>
  </si>
  <si>
    <t xml:space="preserve">      3.1. Támogatásértékű felhalmozási kiadások</t>
  </si>
  <si>
    <t xml:space="preserve">      3.2.  Felhalmozási célú pénzeszközátadás ÁH-on kívülre</t>
  </si>
  <si>
    <t xml:space="preserve">      3.3. Előző évi felhalmozási célú előirányzat-maradvány, pézmaradvány átadás</t>
  </si>
  <si>
    <t>III. Támogatási kölcsönök nyújtása, törlesztése</t>
  </si>
  <si>
    <t>IV. Pénzforgalom nélküli kiadások</t>
  </si>
  <si>
    <t xml:space="preserve">   1. Alap- és vállalkozási tevékenységek közötti elszámolások</t>
  </si>
  <si>
    <t xml:space="preserve">   2. Egyéb pénzforgalom nélküli kiadások</t>
  </si>
  <si>
    <t>A. Költségvetési kiadások összesen: I.+II.+III.+IV.</t>
  </si>
  <si>
    <t>B. Költségvetési bevételek</t>
  </si>
  <si>
    <t>I. Működési bevételek</t>
  </si>
  <si>
    <t xml:space="preserve">   1. Működési bevételek</t>
  </si>
  <si>
    <t xml:space="preserve">   2. Önkormányzatok sajátos működési bevételei</t>
  </si>
  <si>
    <t xml:space="preserve">      2.1. Illetékek</t>
  </si>
  <si>
    <t xml:space="preserve">   3. Működési támogatások</t>
  </si>
  <si>
    <t xml:space="preserve">      2.2. Helyi adók</t>
  </si>
  <si>
    <t xml:space="preserve">      2.3. Átengedett központi adók</t>
  </si>
  <si>
    <t xml:space="preserve">      2.4. Bírságok, pótlékok és egyéb sajátos bevételek</t>
  </si>
  <si>
    <t xml:space="preserve">      3.1. Normatív hozzájárulások</t>
  </si>
  <si>
    <t xml:space="preserve">      3.2. Központosított előirányzatokból működési célúak </t>
  </si>
  <si>
    <t xml:space="preserve">      3.3. Helyi önkormányzatok kiegészítő támogatása</t>
  </si>
  <si>
    <t xml:space="preserve">      3.4. Helyi önkormányzatok által fenntartott, illetve támogatott előadó-  </t>
  </si>
  <si>
    <t xml:space="preserve">            művészeti szervezetek támogatása</t>
  </si>
  <si>
    <t xml:space="preserve">      3.5. Normatív kötött felhasználású támogatások</t>
  </si>
  <si>
    <t xml:space="preserve">   4. Egyéb működési bevételek</t>
  </si>
  <si>
    <t xml:space="preserve">      4.1. Támogatásértékű működési bevételek összesen</t>
  </si>
  <si>
    <t xml:space="preserve">      4.2. Működési célű pénzeszköz átvétel ÁH-on kívülről</t>
  </si>
  <si>
    <t xml:space="preserve">      4.3. Előző évi működési célú előirányzat- maradvány, pénzmaradvány átvétel</t>
  </si>
  <si>
    <t xml:space="preserve">      4.4. Előző évi költségvetési kiegészítések, visszatérülések</t>
  </si>
  <si>
    <t>II. Felhalmozási bevételek</t>
  </si>
  <si>
    <t xml:space="preserve">   1. Felhalmozási és tőke jellegű bevételek</t>
  </si>
  <si>
    <t xml:space="preserve">      1.1. Tárgyi eszközök, immateriális javak értékesítése</t>
  </si>
  <si>
    <t xml:space="preserve">      1.2. Önkormányzatok sajátos felhalmozási és tőke bevételei</t>
  </si>
  <si>
    <t xml:space="preserve">      1.3. Pénzügyi befektetések bevételei</t>
  </si>
  <si>
    <t xml:space="preserve">   2. Felhalmozási támogatások</t>
  </si>
  <si>
    <t xml:space="preserve">      2.1. Központosított előirányzatokból fejlesztési célúak</t>
  </si>
  <si>
    <t xml:space="preserve">      2.2. Fejlesztési célú támogatások</t>
  </si>
  <si>
    <t xml:space="preserve">   3. Egyéb felhalmozási bevételek</t>
  </si>
  <si>
    <t xml:space="preserve">      3.1. Támogatásértékű felhalmozási bevételek összesen</t>
  </si>
  <si>
    <t xml:space="preserve">      3.2. Felhalmozási célú pénzeszköz átvétel ÁH-on kívűlről</t>
  </si>
  <si>
    <t xml:space="preserve">      3.3. Előző évi felhalmozási célú előirányzat- maradvány, pénzmaradvány átvétel</t>
  </si>
  <si>
    <t>III. Támogatási kölcsönök visszatérülése, igénybevétele</t>
  </si>
  <si>
    <t>IV. Pénzforgalom nélküli bevételek</t>
  </si>
  <si>
    <t xml:space="preserve">   1. Alap- és vállalkozási tevékenység közötti elszámolások</t>
  </si>
  <si>
    <t>B. Költségvetési bevételek összesen: I.+II.+III.+IV.</t>
  </si>
  <si>
    <t>A. Költségvetési kiadások és B. költségvetési bevételek összesítésének egyenlege</t>
  </si>
  <si>
    <t>(hiány vagy többlet): A.-B.</t>
  </si>
  <si>
    <t>C. Költségvetési hiány belső finanszírozására szolgáló pénzforgalom nélküli bevételek</t>
  </si>
  <si>
    <t>V. Előző évek előirányzat- maradványának, pénzmaradványának és vállalkozási</t>
  </si>
  <si>
    <t xml:space="preserve">    maradványának igénybevétele</t>
  </si>
  <si>
    <t xml:space="preserve">   1. Működési célra</t>
  </si>
  <si>
    <t xml:space="preserve">   2. Felhalmozási célra</t>
  </si>
  <si>
    <t>D. Költségvetési hiány belső finanszírozását meghaladó összegének külső</t>
  </si>
  <si>
    <t xml:space="preserve">    finanszírozására szolgáló bevételek</t>
  </si>
  <si>
    <t>VI. Értékpapírok értékesítésének bevétele</t>
  </si>
  <si>
    <t xml:space="preserve">   1. Működési célú bevételek</t>
  </si>
  <si>
    <t xml:space="preserve">   2. Felhalmozási célú bevételek</t>
  </si>
  <si>
    <t>VII. Hitelek felvétele és kötvénykibocsátás bevételei</t>
  </si>
  <si>
    <t xml:space="preserve">   1. Működési célú hitel felvétele és kötvénykibocsátás működési célra</t>
  </si>
  <si>
    <t xml:space="preserve">   2. Felhalmozási célú hitel felvétele és kötvénykibocsátás felhalmozási célra</t>
  </si>
  <si>
    <t>D. Finanszírozási bevételek összesen: V.+VI.+VII.</t>
  </si>
  <si>
    <t>E. A költségvetési többlet felhasználásához kapcsolódó finanszírozási kiadások</t>
  </si>
  <si>
    <t>VI. Értékpapírok vásárlásának kiadása</t>
  </si>
  <si>
    <t xml:space="preserve">   1. Működési célú kiadások</t>
  </si>
  <si>
    <t xml:space="preserve">   2. Felhalmozási célú kiadások</t>
  </si>
  <si>
    <t>VII. Hitelek törlesztése és kötvénybeváltás kiadásai</t>
  </si>
  <si>
    <t xml:space="preserve">   1. Működési célú hitel törlesztése és működési célú kötvénybeváltás kiadása</t>
  </si>
  <si>
    <t xml:space="preserve">   2. Felhalmozási célú hitel törlesztése és felhalmozási célú kötvénybeváltás kiadása</t>
  </si>
  <si>
    <t>E. Finanszírozási kiadások összesen: VI.+VII.</t>
  </si>
  <si>
    <t xml:space="preserve">Működési bevételek </t>
  </si>
  <si>
    <t>Működési támogatások</t>
  </si>
  <si>
    <t>Egyéb működési bevételek</t>
  </si>
  <si>
    <t>Felhalmozási és tőke jellegű bevételek</t>
  </si>
  <si>
    <t>Előző évek pénzmaradványának igénybevétele</t>
  </si>
  <si>
    <t>Hitelek felvétele</t>
  </si>
  <si>
    <t>Város-, községgazd.m.n.s.szolg.</t>
  </si>
  <si>
    <t>Rendszeres gyermekvéd.pénzbeli ell.</t>
  </si>
  <si>
    <t>Dologi és egyéb folyó kiadások</t>
  </si>
  <si>
    <t>Egyéb működési kiadások</t>
  </si>
  <si>
    <t>Beruházási kiadások</t>
  </si>
  <si>
    <t>Felújítási kiadások</t>
  </si>
  <si>
    <t>Egyéb felhalmozási kiadások</t>
  </si>
  <si>
    <t>Hitelek törlesztése</t>
  </si>
  <si>
    <t>Dologi és egyéb folyó</t>
  </si>
  <si>
    <t>Pénzforgalom nélküli kiadások</t>
  </si>
  <si>
    <t>SNI gyermekek óvodai nevelése</t>
  </si>
  <si>
    <t>Általános isk.tanulók nappali rendsz.nev., okt. (1-4. évf. )</t>
  </si>
  <si>
    <t>Általános isk.tanulók nappali rendsz.nev., okt. (5-8. évf. )</t>
  </si>
  <si>
    <t>Ápolási díj méltányossági alapon</t>
  </si>
  <si>
    <t>Közutak, hidak, alagutak üzemeltetése, fenntartása</t>
  </si>
  <si>
    <t>Központi költségvetési befizetések</t>
  </si>
  <si>
    <t>Gyermekjóléti szolgáltatás</t>
  </si>
  <si>
    <t>Családsegítés</t>
  </si>
  <si>
    <t xml:space="preserve"> - szekrény polg.hiv-ba</t>
  </si>
  <si>
    <t>Család és nővédelmi egészségügyi gond.</t>
  </si>
  <si>
    <t xml:space="preserve">Eredeti </t>
  </si>
  <si>
    <t xml:space="preserve">Módosított </t>
  </si>
  <si>
    <t>Előirányzat</t>
  </si>
  <si>
    <t>Teljesítés</t>
  </si>
  <si>
    <t>Teljesítés %-a</t>
  </si>
  <si>
    <t>E</t>
  </si>
  <si>
    <t>M</t>
  </si>
  <si>
    <t>T</t>
  </si>
  <si>
    <t>T %-a</t>
  </si>
  <si>
    <t>Ár- és belvízvéd.összefüggő tev.</t>
  </si>
  <si>
    <t>Ált. isk. tanulók nappali rendsz.nev., (5-8. évf.)</t>
  </si>
  <si>
    <t>közvilágítás</t>
  </si>
  <si>
    <t>Köztemető fennt. És működtetés</t>
  </si>
  <si>
    <t>Mozgáskorl.közl.tám.</t>
  </si>
  <si>
    <t>Mozgáskorl. Közl. Tám.</t>
  </si>
  <si>
    <t xml:space="preserve"> - foly-ban lévő beruh.-faluközpont</t>
  </si>
  <si>
    <t xml:space="preserve"> - gléder vásárlása</t>
  </si>
  <si>
    <t>Ált.isk.tan. Nappali rendszerű nev.okt. (5-8.)</t>
  </si>
  <si>
    <t xml:space="preserve"> - e-táblák (TIOP pályázat)</t>
  </si>
  <si>
    <t xml:space="preserve"> - számítógép vásárlása (régi ASZA gép)</t>
  </si>
  <si>
    <t xml:space="preserve">      3.6.Egyéb központi támogatás </t>
  </si>
  <si>
    <t>Köztemetés</t>
  </si>
  <si>
    <t>Ált.isk.tan. Nappali rendszerű nev.okt. (1-4.)</t>
  </si>
  <si>
    <t xml:space="preserve"> - WC elektromos hálózatának felújítása</t>
  </si>
  <si>
    <t xml:space="preserve"> - polgármester laptopjára Office</t>
  </si>
  <si>
    <t>Háziorvosi ügyeleti ellátás</t>
  </si>
  <si>
    <t xml:space="preserve"> - gépjármű vásárlása</t>
  </si>
  <si>
    <t>Óvodai nevelés</t>
  </si>
  <si>
    <t xml:space="preserve"> - kerítés újraépítése</t>
  </si>
  <si>
    <t xml:space="preserve">Egyéb felhalmozási bevételek </t>
  </si>
  <si>
    <t xml:space="preserve">      2.5. Közhatalmi bevételek</t>
  </si>
  <si>
    <t>Tárgyévi kiadások = Tárgyévi bevételek    A + E = B + C + D</t>
  </si>
  <si>
    <t>Statisztikai tevékenység</t>
  </si>
  <si>
    <t>Szabadidősport -(rekreációs sport-) tevékenység és támogatása</t>
  </si>
  <si>
    <t>Sportlétesítmények műk.és fejl.</t>
  </si>
  <si>
    <t xml:space="preserve"> - rendezési terv</t>
  </si>
  <si>
    <t xml:space="preserve">Szabad pénzmaradvány </t>
  </si>
  <si>
    <t>Kötelezettséggel terhelt</t>
  </si>
  <si>
    <t>Módosított pénzmaradvány</t>
  </si>
  <si>
    <t>Költségvetési kiutalás kiutalatlan támogatás miatt</t>
  </si>
  <si>
    <t>Költségvetési befizetés többlettámogatás miatt</t>
  </si>
  <si>
    <t xml:space="preserve">Tárgyévi helyesbített pénzmaradvány </t>
  </si>
  <si>
    <t xml:space="preserve">Aktív és passzív pénzügyi elszámolások </t>
  </si>
  <si>
    <t xml:space="preserve">Záró pénzkészlet </t>
  </si>
  <si>
    <t>2010. év</t>
  </si>
  <si>
    <t xml:space="preserve">6. sz. táblázat adatok e Ft-ban </t>
  </si>
  <si>
    <t>2011. év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</si>
</sst>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_ ;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  <numFmt numFmtId="172" formatCode="[$-40E]yyyy\.\ mmmm\ d\."/>
    <numFmt numFmtId="173" formatCode="#,##0.00\ _F_t"/>
    <numFmt numFmtId="174" formatCode="#,##0.0\ _F_t"/>
    <numFmt numFmtId="175" formatCode="#,##0\ _F_t"/>
    <numFmt numFmtId="176" formatCode="0.0"/>
    <numFmt numFmtId="177" formatCode="_-* #,##0.000\ _F_t_-;\-* #,##0.000\ _F_t_-;_-* &quot;-&quot;??\ _F_t_-;_-@_-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40" applyNumberFormat="1" applyFont="1" applyAlignment="1">
      <alignment/>
    </xf>
    <xf numFmtId="171" fontId="1" fillId="0" borderId="0" xfId="4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5" fillId="0" borderId="4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1" xfId="0" applyFont="1" applyBorder="1" applyAlignment="1">
      <alignment/>
    </xf>
    <xf numFmtId="0" fontId="5" fillId="0" borderId="46" xfId="0" applyFont="1" applyBorder="1" applyAlignment="1">
      <alignment/>
    </xf>
    <xf numFmtId="2" fontId="6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34" xfId="0" applyFont="1" applyBorder="1" applyAlignment="1">
      <alignment wrapText="1"/>
    </xf>
    <xf numFmtId="2" fontId="6" fillId="0" borderId="32" xfId="0" applyNumberFormat="1" applyFont="1" applyBorder="1" applyAlignment="1">
      <alignment horizontal="right" vertical="center" wrapText="1"/>
    </xf>
    <xf numFmtId="2" fontId="5" fillId="0" borderId="19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2" fontId="5" fillId="0" borderId="51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0" fillId="0" borderId="12" xfId="0" applyFont="1" applyBorder="1" applyAlignment="1">
      <alignment/>
    </xf>
    <xf numFmtId="37" fontId="1" fillId="0" borderId="12" xfId="4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37" fontId="0" fillId="0" borderId="12" xfId="40" applyNumberFormat="1" applyFont="1" applyBorder="1" applyAlignment="1">
      <alignment horizontal="left"/>
    </xf>
    <xf numFmtId="176" fontId="0" fillId="0" borderId="12" xfId="0" applyNumberFormat="1" applyFont="1" applyBorder="1" applyAlignment="1">
      <alignment/>
    </xf>
    <xf numFmtId="37" fontId="0" fillId="0" borderId="12" xfId="40" applyNumberFormat="1" applyFont="1" applyBorder="1" applyAlignment="1">
      <alignment/>
    </xf>
    <xf numFmtId="37" fontId="0" fillId="0" borderId="12" xfId="40" applyNumberFormat="1" applyFont="1" applyFill="1" applyBorder="1" applyAlignment="1">
      <alignment/>
    </xf>
    <xf numFmtId="0" fontId="1" fillId="0" borderId="52" xfId="0" applyFont="1" applyBorder="1" applyAlignment="1">
      <alignment/>
    </xf>
    <xf numFmtId="0" fontId="0" fillId="0" borderId="52" xfId="0" applyFont="1" applyBorder="1" applyAlignment="1">
      <alignment/>
    </xf>
    <xf numFmtId="0" fontId="1" fillId="0" borderId="52" xfId="0" applyNumberFormat="1" applyFont="1" applyFill="1" applyBorder="1" applyAlignment="1" applyProtection="1">
      <alignment/>
      <protection locked="0"/>
    </xf>
    <xf numFmtId="0" fontId="0" fillId="0" borderId="52" xfId="0" applyNumberFormat="1" applyFont="1" applyFill="1" applyBorder="1" applyAlignment="1" applyProtection="1">
      <alignment/>
      <protection locked="0"/>
    </xf>
    <xf numFmtId="0" fontId="4" fillId="0" borderId="52" xfId="0" applyFont="1" applyBorder="1" applyAlignment="1">
      <alignment/>
    </xf>
    <xf numFmtId="0" fontId="0" fillId="0" borderId="52" xfId="0" applyFont="1" applyBorder="1" applyAlignment="1">
      <alignment wrapText="1"/>
    </xf>
    <xf numFmtId="16" fontId="0" fillId="0" borderId="52" xfId="0" applyNumberForma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3" xfId="0" applyNumberFormat="1" applyFont="1" applyFill="1" applyBorder="1" applyAlignment="1" applyProtection="1">
      <alignment/>
      <protection locked="0"/>
    </xf>
    <xf numFmtId="0" fontId="0" fillId="0" borderId="54" xfId="0" applyNumberFormat="1" applyFont="1" applyFill="1" applyBorder="1" applyAlignment="1" applyProtection="1">
      <alignment/>
      <protection locked="0"/>
    </xf>
    <xf numFmtId="37" fontId="0" fillId="0" borderId="53" xfId="40" applyNumberFormat="1" applyFont="1" applyBorder="1" applyAlignment="1">
      <alignment/>
    </xf>
    <xf numFmtId="0" fontId="4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37" fontId="1" fillId="0" borderId="12" xfId="4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52" xfId="0" applyBorder="1" applyAlignment="1">
      <alignment/>
    </xf>
    <xf numFmtId="37" fontId="1" fillId="0" borderId="0" xfId="40" applyNumberFormat="1" applyFont="1" applyAlignment="1">
      <alignment/>
    </xf>
    <xf numFmtId="37" fontId="1" fillId="0" borderId="0" xfId="0" applyNumberFormat="1" applyFont="1" applyAlignment="1">
      <alignment/>
    </xf>
    <xf numFmtId="0" fontId="44" fillId="0" borderId="18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8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175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7" fontId="1" fillId="0" borderId="12" xfId="4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3"/>
  <sheetViews>
    <sheetView view="pageLayout" workbookViewId="0" topLeftCell="A52">
      <selection activeCell="F16" sqref="F16"/>
    </sheetView>
  </sheetViews>
  <sheetFormatPr defaultColWidth="9.00390625" defaultRowHeight="12.75"/>
  <cols>
    <col min="1" max="1" width="64.57421875" style="2" bestFit="1" customWidth="1"/>
    <col min="2" max="2" width="6.57421875" style="2" customWidth="1"/>
    <col min="3" max="3" width="2.57421875" style="2" customWidth="1"/>
    <col min="4" max="4" width="15.57421875" style="5" customWidth="1"/>
    <col min="5" max="5" width="13.7109375" style="2" customWidth="1"/>
    <col min="6" max="6" width="11.7109375" style="2" customWidth="1"/>
    <col min="7" max="7" width="12.57421875" style="2" customWidth="1"/>
    <col min="8" max="16384" width="9.00390625" style="2" customWidth="1"/>
  </cols>
  <sheetData>
    <row r="1" spans="1:7" ht="12.75">
      <c r="A1" s="133" t="s">
        <v>69</v>
      </c>
      <c r="B1" s="134"/>
      <c r="C1" s="135"/>
      <c r="D1" s="139" t="s">
        <v>178</v>
      </c>
      <c r="E1" s="140" t="s">
        <v>179</v>
      </c>
      <c r="F1" s="141" t="s">
        <v>181</v>
      </c>
      <c r="G1" s="141" t="s">
        <v>182</v>
      </c>
    </row>
    <row r="2" spans="1:7" ht="12.75">
      <c r="A2" s="136"/>
      <c r="B2" s="137"/>
      <c r="C2" s="138"/>
      <c r="D2" s="163" t="s">
        <v>180</v>
      </c>
      <c r="E2" s="164"/>
      <c r="F2" s="142"/>
      <c r="G2" s="142"/>
    </row>
    <row r="3" spans="1:7" ht="12.75">
      <c r="A3" s="122"/>
      <c r="B3" s="128"/>
      <c r="C3" s="128"/>
      <c r="D3" s="132"/>
      <c r="E3" s="128"/>
      <c r="F3" s="128"/>
      <c r="G3" s="129"/>
    </row>
    <row r="4" spans="1:7" ht="12.75">
      <c r="A4" s="121" t="s">
        <v>70</v>
      </c>
      <c r="B4" s="128"/>
      <c r="C4" s="129"/>
      <c r="D4" s="115">
        <f>D5+D6+D7+D8+D13</f>
        <v>166241</v>
      </c>
      <c r="E4" s="115">
        <f>E5+E6+E7+E8+E13</f>
        <v>185825</v>
      </c>
      <c r="F4" s="115">
        <f>F5+F6+F7+F8+F13</f>
        <v>178210</v>
      </c>
      <c r="G4" s="116">
        <f>F4/E4*100</f>
        <v>95.90205838826853</v>
      </c>
    </row>
    <row r="5" spans="1:7" ht="12.75">
      <c r="A5" s="122" t="s">
        <v>71</v>
      </c>
      <c r="B5" s="128"/>
      <c r="C5" s="129"/>
      <c r="D5" s="117">
        <v>68431</v>
      </c>
      <c r="E5" s="117">
        <v>71832</v>
      </c>
      <c r="F5" s="117">
        <v>70529</v>
      </c>
      <c r="G5" s="118">
        <f aca="true" t="shared" si="0" ref="G5:G64">F5/E5*100</f>
        <v>98.18604521661655</v>
      </c>
    </row>
    <row r="6" spans="1:7" ht="12.75">
      <c r="A6" s="122" t="s">
        <v>72</v>
      </c>
      <c r="B6" s="128"/>
      <c r="C6" s="129"/>
      <c r="D6" s="117">
        <v>17360</v>
      </c>
      <c r="E6" s="117">
        <v>17736</v>
      </c>
      <c r="F6" s="117">
        <v>17651</v>
      </c>
      <c r="G6" s="118">
        <f t="shared" si="0"/>
        <v>99.52074875958502</v>
      </c>
    </row>
    <row r="7" spans="1:7" ht="12.75">
      <c r="A7" s="122" t="s">
        <v>73</v>
      </c>
      <c r="B7" s="128"/>
      <c r="C7" s="129"/>
      <c r="D7" s="117">
        <v>73372</v>
      </c>
      <c r="E7" s="117">
        <v>90080</v>
      </c>
      <c r="F7" s="117">
        <v>84109</v>
      </c>
      <c r="G7" s="118">
        <f t="shared" si="0"/>
        <v>93.37144760213144</v>
      </c>
    </row>
    <row r="8" spans="1:7" ht="12.75">
      <c r="A8" s="122" t="s">
        <v>74</v>
      </c>
      <c r="B8" s="128"/>
      <c r="C8" s="129"/>
      <c r="D8" s="117">
        <f>D9+D10+D11+D12</f>
        <v>7078</v>
      </c>
      <c r="E8" s="117">
        <f>E9+E10+E11+E12</f>
        <v>6177</v>
      </c>
      <c r="F8" s="117">
        <f>F9+F10+F11+F12</f>
        <v>5921</v>
      </c>
      <c r="G8" s="118">
        <f t="shared" si="0"/>
        <v>95.85559333009552</v>
      </c>
    </row>
    <row r="9" spans="1:7" ht="12.75">
      <c r="A9" s="122" t="s">
        <v>75</v>
      </c>
      <c r="B9" s="128"/>
      <c r="C9" s="129"/>
      <c r="D9" s="119">
        <v>575</v>
      </c>
      <c r="E9" s="119">
        <v>833</v>
      </c>
      <c r="F9" s="119">
        <v>832</v>
      </c>
      <c r="G9" s="118">
        <f t="shared" si="0"/>
        <v>99.87995198079231</v>
      </c>
    </row>
    <row r="10" spans="1:7" ht="12.75">
      <c r="A10" s="122" t="s">
        <v>76</v>
      </c>
      <c r="B10" s="128"/>
      <c r="C10" s="129"/>
      <c r="D10" s="119">
        <v>1940</v>
      </c>
      <c r="E10" s="119">
        <v>2230</v>
      </c>
      <c r="F10" s="119">
        <v>2206</v>
      </c>
      <c r="G10" s="118">
        <f t="shared" si="0"/>
        <v>98.9237668161435</v>
      </c>
    </row>
    <row r="11" spans="1:7" ht="12.75">
      <c r="A11" s="122" t="s">
        <v>77</v>
      </c>
      <c r="B11" s="128"/>
      <c r="C11" s="129"/>
      <c r="D11" s="119">
        <v>4563</v>
      </c>
      <c r="E11" s="119">
        <v>3114</v>
      </c>
      <c r="F11" s="119">
        <v>2883</v>
      </c>
      <c r="G11" s="118">
        <f t="shared" si="0"/>
        <v>92.58188824662813</v>
      </c>
    </row>
    <row r="12" spans="1:7" ht="12.75">
      <c r="A12" s="122" t="s">
        <v>78</v>
      </c>
      <c r="B12" s="128"/>
      <c r="C12" s="129"/>
      <c r="D12" s="119">
        <v>0</v>
      </c>
      <c r="E12" s="119">
        <v>0</v>
      </c>
      <c r="F12" s="119">
        <v>0</v>
      </c>
      <c r="G12" s="118"/>
    </row>
    <row r="13" spans="1:7" ht="12.75">
      <c r="A13" s="122" t="s">
        <v>79</v>
      </c>
      <c r="B13" s="128"/>
      <c r="C13" s="129"/>
      <c r="D13" s="117">
        <v>0</v>
      </c>
      <c r="E13" s="117">
        <v>0</v>
      </c>
      <c r="F13" s="117">
        <v>0</v>
      </c>
      <c r="G13" s="118"/>
    </row>
    <row r="14" spans="1:7" ht="12.75">
      <c r="A14" s="122"/>
      <c r="B14" s="128"/>
      <c r="C14" s="129"/>
      <c r="D14" s="119"/>
      <c r="E14" s="114"/>
      <c r="F14" s="114"/>
      <c r="G14" s="118"/>
    </row>
    <row r="15" spans="1:7" ht="12.75">
      <c r="A15" s="121" t="s">
        <v>80</v>
      </c>
      <c r="B15" s="128"/>
      <c r="C15" s="129"/>
      <c r="D15" s="115">
        <f>D16+D17+D18</f>
        <v>102543</v>
      </c>
      <c r="E15" s="115">
        <f>E16+E17+E18</f>
        <v>118576</v>
      </c>
      <c r="F15" s="115">
        <f>F16+F17+F18</f>
        <v>91569</v>
      </c>
      <c r="G15" s="116">
        <f t="shared" si="0"/>
        <v>77.22389016327081</v>
      </c>
    </row>
    <row r="16" spans="1:7" ht="12.75">
      <c r="A16" s="122" t="s">
        <v>81</v>
      </c>
      <c r="B16" s="128"/>
      <c r="C16" s="129"/>
      <c r="D16" s="117">
        <v>75970</v>
      </c>
      <c r="E16" s="117">
        <v>91693</v>
      </c>
      <c r="F16" s="117">
        <v>89867</v>
      </c>
      <c r="G16" s="118">
        <f t="shared" si="0"/>
        <v>98.00857208292891</v>
      </c>
    </row>
    <row r="17" spans="1:7" ht="12.75">
      <c r="A17" s="122" t="s">
        <v>82</v>
      </c>
      <c r="B17" s="128"/>
      <c r="C17" s="129"/>
      <c r="D17" s="117">
        <v>26273</v>
      </c>
      <c r="E17" s="117">
        <v>26273</v>
      </c>
      <c r="F17" s="117">
        <v>992</v>
      </c>
      <c r="G17" s="118">
        <f t="shared" si="0"/>
        <v>3.7757393521866556</v>
      </c>
    </row>
    <row r="18" spans="1:7" ht="12.75">
      <c r="A18" s="122" t="s">
        <v>83</v>
      </c>
      <c r="B18" s="128"/>
      <c r="C18" s="129"/>
      <c r="D18" s="117">
        <f>D19+D20+D21</f>
        <v>300</v>
      </c>
      <c r="E18" s="117">
        <f>E19+E20+E21</f>
        <v>610</v>
      </c>
      <c r="F18" s="117">
        <f>F19+F20+F21</f>
        <v>710</v>
      </c>
      <c r="G18" s="118">
        <f t="shared" si="0"/>
        <v>116.39344262295081</v>
      </c>
    </row>
    <row r="19" spans="1:7" ht="12.75">
      <c r="A19" s="122" t="s">
        <v>84</v>
      </c>
      <c r="B19" s="128"/>
      <c r="C19" s="129"/>
      <c r="D19" s="119">
        <v>0</v>
      </c>
      <c r="E19" s="119">
        <v>0</v>
      </c>
      <c r="F19" s="119">
        <v>0</v>
      </c>
      <c r="G19" s="118"/>
    </row>
    <row r="20" spans="1:7" ht="12.75">
      <c r="A20" s="122" t="s">
        <v>85</v>
      </c>
      <c r="B20" s="128"/>
      <c r="C20" s="129"/>
      <c r="D20" s="119">
        <v>300</v>
      </c>
      <c r="E20" s="119">
        <v>610</v>
      </c>
      <c r="F20" s="119">
        <v>710</v>
      </c>
      <c r="G20" s="118">
        <f t="shared" si="0"/>
        <v>116.39344262295081</v>
      </c>
    </row>
    <row r="21" spans="1:7" ht="12.75">
      <c r="A21" s="122" t="s">
        <v>86</v>
      </c>
      <c r="B21" s="128"/>
      <c r="C21" s="129"/>
      <c r="D21" s="119">
        <v>0</v>
      </c>
      <c r="E21" s="119">
        <v>0</v>
      </c>
      <c r="F21" s="119">
        <v>0</v>
      </c>
      <c r="G21" s="118"/>
    </row>
    <row r="22" spans="1:7" ht="12.75">
      <c r="A22" s="122"/>
      <c r="B22" s="128"/>
      <c r="C22" s="129"/>
      <c r="D22" s="119"/>
      <c r="E22" s="114"/>
      <c r="F22" s="114"/>
      <c r="G22" s="118"/>
    </row>
    <row r="23" spans="1:7" ht="12.75">
      <c r="A23" s="123" t="s">
        <v>87</v>
      </c>
      <c r="B23" s="130"/>
      <c r="C23" s="131"/>
      <c r="D23" s="115">
        <v>0</v>
      </c>
      <c r="E23" s="115">
        <v>0</v>
      </c>
      <c r="F23" s="115">
        <v>0</v>
      </c>
      <c r="G23" s="118"/>
    </row>
    <row r="24" spans="1:7" ht="12.75">
      <c r="A24" s="124"/>
      <c r="B24" s="130"/>
      <c r="C24" s="129"/>
      <c r="D24" s="119"/>
      <c r="E24" s="114"/>
      <c r="F24" s="114"/>
      <c r="G24" s="118"/>
    </row>
    <row r="25" spans="1:7" ht="12.75">
      <c r="A25" s="123" t="s">
        <v>88</v>
      </c>
      <c r="B25" s="130"/>
      <c r="C25" s="129"/>
      <c r="D25" s="115">
        <f>D26+D27</f>
        <v>5200</v>
      </c>
      <c r="E25" s="115">
        <f>E26+E27</f>
        <v>11340</v>
      </c>
      <c r="F25" s="115">
        <f>F26+F27</f>
        <v>0</v>
      </c>
      <c r="G25" s="116">
        <f t="shared" si="0"/>
        <v>0</v>
      </c>
    </row>
    <row r="26" spans="1:7" ht="12.75">
      <c r="A26" s="122" t="s">
        <v>89</v>
      </c>
      <c r="B26" s="130"/>
      <c r="C26" s="131"/>
      <c r="D26" s="117">
        <v>0</v>
      </c>
      <c r="E26" s="117">
        <v>0</v>
      </c>
      <c r="F26" s="117">
        <v>0</v>
      </c>
      <c r="G26" s="118"/>
    </row>
    <row r="27" spans="1:7" ht="12.75">
      <c r="A27" s="124" t="s">
        <v>90</v>
      </c>
      <c r="B27" s="130"/>
      <c r="C27" s="131"/>
      <c r="D27" s="117">
        <v>5200</v>
      </c>
      <c r="E27" s="117">
        <v>11340</v>
      </c>
      <c r="F27" s="117">
        <v>0</v>
      </c>
      <c r="G27" s="118">
        <f t="shared" si="0"/>
        <v>0</v>
      </c>
    </row>
    <row r="28" spans="1:7" ht="12.75">
      <c r="A28" s="124"/>
      <c r="B28" s="130"/>
      <c r="C28" s="129"/>
      <c r="D28" s="119"/>
      <c r="E28" s="114"/>
      <c r="F28" s="114"/>
      <c r="G28" s="118"/>
    </row>
    <row r="29" spans="1:7" ht="12.75">
      <c r="A29" s="121" t="s">
        <v>91</v>
      </c>
      <c r="B29" s="128"/>
      <c r="C29" s="129"/>
      <c r="D29" s="115">
        <f>D4+D15+D23+D25</f>
        <v>273984</v>
      </c>
      <c r="E29" s="115">
        <f>E4+E15+E23+E25</f>
        <v>315741</v>
      </c>
      <c r="F29" s="115">
        <f>F4+F15+F23+F25</f>
        <v>269779</v>
      </c>
      <c r="G29" s="116">
        <f t="shared" si="0"/>
        <v>85.44313218745744</v>
      </c>
    </row>
    <row r="30" spans="1:7" ht="12.75">
      <c r="A30" s="122"/>
      <c r="B30" s="128"/>
      <c r="C30" s="129"/>
      <c r="D30" s="119"/>
      <c r="E30" s="114"/>
      <c r="F30" s="114"/>
      <c r="G30" s="118"/>
    </row>
    <row r="31" spans="1:7" ht="12.75">
      <c r="A31" s="125" t="s">
        <v>92</v>
      </c>
      <c r="B31" s="128"/>
      <c r="C31" s="129"/>
      <c r="D31" s="119"/>
      <c r="E31" s="114"/>
      <c r="F31" s="114"/>
      <c r="G31" s="118"/>
    </row>
    <row r="32" spans="1:7" ht="12.75">
      <c r="A32" s="122"/>
      <c r="B32" s="128"/>
      <c r="C32" s="129"/>
      <c r="D32" s="119"/>
      <c r="E32" s="114"/>
      <c r="F32" s="114"/>
      <c r="G32" s="118"/>
    </row>
    <row r="33" spans="1:7" ht="12.75">
      <c r="A33" s="121" t="s">
        <v>93</v>
      </c>
      <c r="B33" s="128"/>
      <c r="C33" s="129"/>
      <c r="D33" s="115">
        <f>D34+D35+D41+D49</f>
        <v>174115</v>
      </c>
      <c r="E33" s="115">
        <f>E34+E35+E41+E49</f>
        <v>207628</v>
      </c>
      <c r="F33" s="115">
        <f>F34+F35+F41+F49</f>
        <v>207283</v>
      </c>
      <c r="G33" s="116">
        <f t="shared" si="0"/>
        <v>99.83383744003699</v>
      </c>
    </row>
    <row r="34" spans="1:7" ht="12.75">
      <c r="A34" s="122" t="s">
        <v>94</v>
      </c>
      <c r="B34" s="128"/>
      <c r="C34" s="129"/>
      <c r="D34" s="117">
        <v>12119</v>
      </c>
      <c r="E34" s="117">
        <v>32266</v>
      </c>
      <c r="F34" s="117">
        <v>31110</v>
      </c>
      <c r="G34" s="118">
        <f t="shared" si="0"/>
        <v>96.4172813487882</v>
      </c>
    </row>
    <row r="35" spans="1:7" ht="12.75">
      <c r="A35" s="122" t="s">
        <v>95</v>
      </c>
      <c r="B35" s="128"/>
      <c r="C35" s="129"/>
      <c r="D35" s="117">
        <f>D36+D37+D38+D39+D40</f>
        <v>75076</v>
      </c>
      <c r="E35" s="117">
        <f>E36+E37+E38+E39+E40</f>
        <v>88805</v>
      </c>
      <c r="F35" s="117">
        <f>F36+F37+F38+F39+F40</f>
        <v>88725</v>
      </c>
      <c r="G35" s="118">
        <f t="shared" si="0"/>
        <v>99.90991498226451</v>
      </c>
    </row>
    <row r="36" spans="1:7" ht="12.75">
      <c r="A36" s="122" t="s">
        <v>96</v>
      </c>
      <c r="B36" s="128"/>
      <c r="C36" s="129"/>
      <c r="D36" s="119">
        <v>0</v>
      </c>
      <c r="E36" s="119">
        <v>0</v>
      </c>
      <c r="F36" s="119">
        <v>0</v>
      </c>
      <c r="G36" s="118"/>
    </row>
    <row r="37" spans="1:7" ht="12.75">
      <c r="A37" s="122" t="s">
        <v>98</v>
      </c>
      <c r="B37" s="128"/>
      <c r="C37" s="129"/>
      <c r="D37" s="119">
        <v>30000</v>
      </c>
      <c r="E37" s="119">
        <v>41737</v>
      </c>
      <c r="F37" s="119">
        <v>41737</v>
      </c>
      <c r="G37" s="118">
        <f t="shared" si="0"/>
        <v>100</v>
      </c>
    </row>
    <row r="38" spans="1:7" ht="12.75">
      <c r="A38" s="122" t="s">
        <v>99</v>
      </c>
      <c r="B38" s="128"/>
      <c r="C38" s="129"/>
      <c r="D38" s="119">
        <v>44776</v>
      </c>
      <c r="E38" s="119">
        <v>45741</v>
      </c>
      <c r="F38" s="119">
        <v>45741</v>
      </c>
      <c r="G38" s="118">
        <f t="shared" si="0"/>
        <v>100</v>
      </c>
    </row>
    <row r="39" spans="1:7" ht="12.75">
      <c r="A39" s="122" t="s">
        <v>100</v>
      </c>
      <c r="B39" s="128"/>
      <c r="C39" s="129"/>
      <c r="D39" s="119">
        <v>300</v>
      </c>
      <c r="E39" s="119">
        <v>1295</v>
      </c>
      <c r="F39" s="119">
        <v>1215</v>
      </c>
      <c r="G39" s="118">
        <f t="shared" si="0"/>
        <v>93.82239382239382</v>
      </c>
    </row>
    <row r="40" spans="1:7" ht="12.75">
      <c r="A40" s="143" t="s">
        <v>208</v>
      </c>
      <c r="B40" s="128"/>
      <c r="C40" s="129"/>
      <c r="D40" s="119"/>
      <c r="E40" s="119">
        <v>32</v>
      </c>
      <c r="F40" s="119">
        <v>32</v>
      </c>
      <c r="G40" s="118">
        <f t="shared" si="0"/>
        <v>100</v>
      </c>
    </row>
    <row r="41" spans="1:7" ht="12.75">
      <c r="A41" s="122" t="s">
        <v>97</v>
      </c>
      <c r="B41" s="128"/>
      <c r="C41" s="129"/>
      <c r="D41" s="117">
        <f>D42+D43+D44+D46+D47+D48</f>
        <v>42085</v>
      </c>
      <c r="E41" s="117">
        <f>E42+E43+E44+E46+E47+E48</f>
        <v>40316</v>
      </c>
      <c r="F41" s="117">
        <f>F42+F43+F44+F46+F47+F48</f>
        <v>40316</v>
      </c>
      <c r="G41" s="118">
        <f t="shared" si="0"/>
        <v>100</v>
      </c>
    </row>
    <row r="42" spans="1:7" ht="12.75">
      <c r="A42" s="122" t="s">
        <v>101</v>
      </c>
      <c r="B42" s="128"/>
      <c r="C42" s="129"/>
      <c r="D42" s="119">
        <v>38657</v>
      </c>
      <c r="E42" s="119">
        <v>37781</v>
      </c>
      <c r="F42" s="119">
        <v>37781</v>
      </c>
      <c r="G42" s="118">
        <f t="shared" si="0"/>
        <v>100</v>
      </c>
    </row>
    <row r="43" spans="1:7" ht="12.75">
      <c r="A43" s="122" t="s">
        <v>102</v>
      </c>
      <c r="B43" s="128"/>
      <c r="C43" s="129"/>
      <c r="D43" s="119">
        <v>0</v>
      </c>
      <c r="E43" s="119">
        <v>0</v>
      </c>
      <c r="F43" s="119">
        <v>0</v>
      </c>
      <c r="G43" s="118"/>
    </row>
    <row r="44" spans="1:7" ht="12.75">
      <c r="A44" s="122" t="s">
        <v>103</v>
      </c>
      <c r="B44" s="128"/>
      <c r="C44" s="129"/>
      <c r="D44" s="119">
        <v>0</v>
      </c>
      <c r="E44" s="119">
        <v>0</v>
      </c>
      <c r="F44" s="119">
        <v>0</v>
      </c>
      <c r="G44" s="118"/>
    </row>
    <row r="45" spans="1:7" ht="12.75">
      <c r="A45" s="126" t="s">
        <v>104</v>
      </c>
      <c r="B45" s="128"/>
      <c r="C45" s="129"/>
      <c r="D45" s="119"/>
      <c r="E45" s="114"/>
      <c r="F45" s="114"/>
      <c r="G45" s="118"/>
    </row>
    <row r="46" spans="1:7" ht="12.75">
      <c r="A46" s="126" t="s">
        <v>105</v>
      </c>
      <c r="B46" s="128"/>
      <c r="C46" s="129"/>
      <c r="D46" s="119">
        <v>0</v>
      </c>
      <c r="E46" s="119">
        <v>0</v>
      </c>
      <c r="F46" s="119">
        <v>0</v>
      </c>
      <c r="G46" s="118"/>
    </row>
    <row r="47" spans="1:7" ht="12.75">
      <c r="A47" s="122" t="s">
        <v>106</v>
      </c>
      <c r="B47" s="128"/>
      <c r="C47" s="129"/>
      <c r="D47" s="119">
        <v>3428</v>
      </c>
      <c r="E47" s="119">
        <v>1401</v>
      </c>
      <c r="F47" s="119">
        <v>1401</v>
      </c>
      <c r="G47" s="118">
        <f t="shared" si="0"/>
        <v>100</v>
      </c>
    </row>
    <row r="48" spans="1:7" ht="12.75">
      <c r="A48" s="127" t="s">
        <v>198</v>
      </c>
      <c r="B48" s="128"/>
      <c r="C48" s="129"/>
      <c r="D48" s="119">
        <v>0</v>
      </c>
      <c r="E48" s="119">
        <v>1134</v>
      </c>
      <c r="F48" s="119">
        <v>1134</v>
      </c>
      <c r="G48" s="118">
        <f t="shared" si="0"/>
        <v>100</v>
      </c>
    </row>
    <row r="49" spans="1:7" ht="12.75">
      <c r="A49" s="122" t="s">
        <v>107</v>
      </c>
      <c r="B49" s="128"/>
      <c r="C49" s="129"/>
      <c r="D49" s="117">
        <f>D50+D51+D52+D53</f>
        <v>44835</v>
      </c>
      <c r="E49" s="117">
        <f>E50+E51+E52+E53</f>
        <v>46241</v>
      </c>
      <c r="F49" s="117">
        <f>F50+F51+F52+F53</f>
        <v>47132</v>
      </c>
      <c r="G49" s="118">
        <f t="shared" si="0"/>
        <v>101.9268614433079</v>
      </c>
    </row>
    <row r="50" spans="1:7" ht="12.75">
      <c r="A50" s="122" t="s">
        <v>108</v>
      </c>
      <c r="B50" s="128"/>
      <c r="C50" s="129"/>
      <c r="D50" s="119">
        <v>44835</v>
      </c>
      <c r="E50" s="119">
        <v>45961</v>
      </c>
      <c r="F50" s="119">
        <v>46235</v>
      </c>
      <c r="G50" s="118">
        <f t="shared" si="0"/>
        <v>100.59615761188834</v>
      </c>
    </row>
    <row r="51" spans="1:7" ht="12.75">
      <c r="A51" s="122" t="s">
        <v>109</v>
      </c>
      <c r="B51" s="128"/>
      <c r="C51" s="129"/>
      <c r="D51" s="119">
        <v>0</v>
      </c>
      <c r="E51" s="119">
        <v>280</v>
      </c>
      <c r="F51" s="119">
        <v>280</v>
      </c>
      <c r="G51" s="118"/>
    </row>
    <row r="52" spans="1:7" ht="12.75">
      <c r="A52" s="122" t="s">
        <v>110</v>
      </c>
      <c r="B52" s="128"/>
      <c r="C52" s="129"/>
      <c r="D52" s="119">
        <v>0</v>
      </c>
      <c r="E52" s="119">
        <v>0</v>
      </c>
      <c r="F52" s="119">
        <v>0</v>
      </c>
      <c r="G52" s="118"/>
    </row>
    <row r="53" spans="1:7" ht="12.75">
      <c r="A53" s="122" t="s">
        <v>111</v>
      </c>
      <c r="B53" s="128"/>
      <c r="C53" s="129"/>
      <c r="D53" s="119">
        <v>0</v>
      </c>
      <c r="E53" s="119">
        <v>0</v>
      </c>
      <c r="F53" s="119">
        <v>617</v>
      </c>
      <c r="G53" s="118"/>
    </row>
    <row r="54" spans="1:7" ht="12.75">
      <c r="A54" s="122"/>
      <c r="B54" s="128"/>
      <c r="C54" s="129"/>
      <c r="D54" s="119"/>
      <c r="E54" s="114"/>
      <c r="F54" s="114"/>
      <c r="G54" s="118"/>
    </row>
    <row r="55" spans="1:7" ht="12.75">
      <c r="A55" s="121" t="s">
        <v>112</v>
      </c>
      <c r="B55" s="128"/>
      <c r="C55" s="129"/>
      <c r="D55" s="115">
        <f>D56+D60+D63</f>
        <v>49833</v>
      </c>
      <c r="E55" s="115">
        <f>E56+E60+E63</f>
        <v>58077</v>
      </c>
      <c r="F55" s="115">
        <f>F56+F60+F63</f>
        <v>57181</v>
      </c>
      <c r="G55" s="116">
        <f t="shared" si="0"/>
        <v>98.4572205864628</v>
      </c>
    </row>
    <row r="56" spans="1:7" ht="12.75">
      <c r="A56" s="122" t="s">
        <v>113</v>
      </c>
      <c r="B56" s="128"/>
      <c r="C56" s="129"/>
      <c r="D56" s="117">
        <f>D57+D58+D59</f>
        <v>12963</v>
      </c>
      <c r="E56" s="117">
        <f>E57+E58+E59</f>
        <v>14784</v>
      </c>
      <c r="F56" s="117">
        <f>F57+F58+F59</f>
        <v>14742</v>
      </c>
      <c r="G56" s="118">
        <f t="shared" si="0"/>
        <v>99.7159090909091</v>
      </c>
    </row>
    <row r="57" spans="1:7" ht="12.75">
      <c r="A57" s="122" t="s">
        <v>114</v>
      </c>
      <c r="B57" s="128"/>
      <c r="C57" s="129"/>
      <c r="D57" s="119">
        <v>153</v>
      </c>
      <c r="E57" s="119">
        <v>853</v>
      </c>
      <c r="F57" s="119">
        <v>853</v>
      </c>
      <c r="G57" s="118">
        <f t="shared" si="0"/>
        <v>100</v>
      </c>
    </row>
    <row r="58" spans="1:7" ht="12.75">
      <c r="A58" s="122" t="s">
        <v>115</v>
      </c>
      <c r="B58" s="128"/>
      <c r="C58" s="129"/>
      <c r="D58" s="119">
        <v>12810</v>
      </c>
      <c r="E58" s="119">
        <v>12810</v>
      </c>
      <c r="F58" s="119">
        <v>12768</v>
      </c>
      <c r="G58" s="118">
        <f t="shared" si="0"/>
        <v>99.672131147541</v>
      </c>
    </row>
    <row r="59" spans="1:7" ht="12.75">
      <c r="A59" s="122" t="s">
        <v>116</v>
      </c>
      <c r="B59" s="128"/>
      <c r="C59" s="129"/>
      <c r="D59" s="119">
        <v>0</v>
      </c>
      <c r="E59" s="119">
        <v>1121</v>
      </c>
      <c r="F59" s="120">
        <v>1121</v>
      </c>
      <c r="G59" s="118"/>
    </row>
    <row r="60" spans="1:7" ht="12.75">
      <c r="A60" s="122" t="s">
        <v>117</v>
      </c>
      <c r="B60" s="128"/>
      <c r="C60" s="129"/>
      <c r="D60" s="117">
        <f>D61+D62</f>
        <v>0</v>
      </c>
      <c r="E60" s="117">
        <f>E61+E62</f>
        <v>0</v>
      </c>
      <c r="F60" s="117">
        <f>F61+F62</f>
        <v>0</v>
      </c>
      <c r="G60" s="118"/>
    </row>
    <row r="61" spans="1:7" ht="12.75">
      <c r="A61" s="122" t="s">
        <v>118</v>
      </c>
      <c r="B61" s="128"/>
      <c r="C61" s="129"/>
      <c r="D61" s="119">
        <v>0</v>
      </c>
      <c r="E61" s="119">
        <v>0</v>
      </c>
      <c r="F61" s="119">
        <v>0</v>
      </c>
      <c r="G61" s="118"/>
    </row>
    <row r="62" spans="1:7" ht="12.75">
      <c r="A62" s="122" t="s">
        <v>119</v>
      </c>
      <c r="B62" s="128"/>
      <c r="C62" s="129"/>
      <c r="D62" s="119">
        <v>0</v>
      </c>
      <c r="E62" s="119">
        <v>0</v>
      </c>
      <c r="F62" s="119">
        <v>0</v>
      </c>
      <c r="G62" s="118"/>
    </row>
    <row r="63" spans="1:7" ht="12.75">
      <c r="A63" s="122" t="s">
        <v>120</v>
      </c>
      <c r="B63" s="128"/>
      <c r="C63" s="129"/>
      <c r="D63" s="117">
        <f>D64+D65+D66</f>
        <v>36870</v>
      </c>
      <c r="E63" s="117">
        <f>E64+E65+E66</f>
        <v>43293</v>
      </c>
      <c r="F63" s="117">
        <f>F64+F65+F66</f>
        <v>42439</v>
      </c>
      <c r="G63" s="118">
        <f t="shared" si="0"/>
        <v>98.02739472894001</v>
      </c>
    </row>
    <row r="64" spans="1:7" ht="12.75">
      <c r="A64" s="122" t="s">
        <v>121</v>
      </c>
      <c r="B64" s="128"/>
      <c r="C64" s="129"/>
      <c r="D64" s="119">
        <v>36870</v>
      </c>
      <c r="E64" s="119">
        <v>43293</v>
      </c>
      <c r="F64" s="119">
        <v>42439</v>
      </c>
      <c r="G64" s="118">
        <f t="shared" si="0"/>
        <v>98.02739472894001</v>
      </c>
    </row>
    <row r="65" spans="1:7" ht="12.75">
      <c r="A65" s="122" t="s">
        <v>122</v>
      </c>
      <c r="B65" s="128"/>
      <c r="C65" s="129"/>
      <c r="D65" s="119">
        <v>0</v>
      </c>
      <c r="E65" s="119">
        <v>0</v>
      </c>
      <c r="F65" s="119">
        <v>0</v>
      </c>
      <c r="G65" s="118"/>
    </row>
    <row r="66" spans="1:7" ht="12.75">
      <c r="A66" s="122" t="s">
        <v>123</v>
      </c>
      <c r="B66" s="128"/>
      <c r="C66" s="129"/>
      <c r="D66" s="119">
        <v>0</v>
      </c>
      <c r="E66" s="119">
        <v>0</v>
      </c>
      <c r="F66" s="119">
        <v>0</v>
      </c>
      <c r="G66" s="118"/>
    </row>
    <row r="67" spans="1:7" ht="12.75">
      <c r="A67" s="122"/>
      <c r="B67" s="128"/>
      <c r="C67" s="129"/>
      <c r="D67" s="119"/>
      <c r="E67" s="114"/>
      <c r="F67" s="114"/>
      <c r="G67" s="118"/>
    </row>
    <row r="68" spans="1:7" ht="12.75">
      <c r="A68" s="121" t="s">
        <v>124</v>
      </c>
      <c r="B68" s="128"/>
      <c r="C68" s="129"/>
      <c r="D68" s="115">
        <v>0</v>
      </c>
      <c r="E68" s="115">
        <v>0</v>
      </c>
      <c r="F68" s="115">
        <v>0</v>
      </c>
      <c r="G68" s="116"/>
    </row>
    <row r="69" spans="1:7" ht="12.75">
      <c r="A69" s="122"/>
      <c r="B69" s="128"/>
      <c r="C69" s="129"/>
      <c r="D69" s="119"/>
      <c r="E69" s="114"/>
      <c r="F69" s="114"/>
      <c r="G69" s="118"/>
    </row>
    <row r="70" spans="1:7" ht="12.75">
      <c r="A70" s="121" t="s">
        <v>125</v>
      </c>
      <c r="B70" s="128"/>
      <c r="C70" s="129"/>
      <c r="D70" s="115">
        <f>D71</f>
        <v>0</v>
      </c>
      <c r="E70" s="115">
        <f>E71</f>
        <v>0</v>
      </c>
      <c r="F70" s="115">
        <f>F71</f>
        <v>0</v>
      </c>
      <c r="G70" s="116"/>
    </row>
    <row r="71" spans="1:7" ht="12.75">
      <c r="A71" s="122" t="s">
        <v>126</v>
      </c>
      <c r="B71" s="128"/>
      <c r="C71" s="129"/>
      <c r="D71" s="117">
        <v>0</v>
      </c>
      <c r="E71" s="117">
        <v>0</v>
      </c>
      <c r="F71" s="117">
        <v>0</v>
      </c>
      <c r="G71" s="118"/>
    </row>
    <row r="72" spans="1:7" ht="12.75">
      <c r="A72" s="122"/>
      <c r="B72" s="128"/>
      <c r="C72" s="129"/>
      <c r="D72" s="119"/>
      <c r="E72" s="114"/>
      <c r="F72" s="114"/>
      <c r="G72" s="118"/>
    </row>
    <row r="73" spans="1:7" ht="12.75">
      <c r="A73" s="121" t="s">
        <v>127</v>
      </c>
      <c r="B73" s="128"/>
      <c r="C73" s="129"/>
      <c r="D73" s="115">
        <f>D33+D55+D68+D70</f>
        <v>223948</v>
      </c>
      <c r="E73" s="115">
        <f>E33+E55+E68+E70</f>
        <v>265705</v>
      </c>
      <c r="F73" s="115">
        <f>F33+F55+F68+F70</f>
        <v>264464</v>
      </c>
      <c r="G73" s="116">
        <f>F73/E73*100</f>
        <v>99.5329406672814</v>
      </c>
    </row>
    <row r="74" spans="1:7" ht="12.75">
      <c r="A74" s="122"/>
      <c r="B74" s="128"/>
      <c r="C74" s="129"/>
      <c r="D74" s="119"/>
      <c r="E74" s="114"/>
      <c r="F74" s="114"/>
      <c r="G74" s="118"/>
    </row>
    <row r="75" spans="1:7" ht="12.75">
      <c r="A75" s="121" t="s">
        <v>128</v>
      </c>
      <c r="B75" s="128"/>
      <c r="C75" s="129"/>
      <c r="D75" s="119"/>
      <c r="E75" s="114"/>
      <c r="F75" s="114"/>
      <c r="G75" s="118"/>
    </row>
    <row r="76" spans="1:7" ht="12.75">
      <c r="A76" s="121" t="s">
        <v>129</v>
      </c>
      <c r="B76" s="128"/>
      <c r="C76" s="129"/>
      <c r="D76" s="115">
        <f>D29-D73</f>
        <v>50036</v>
      </c>
      <c r="E76" s="115">
        <f>E29-E73</f>
        <v>50036</v>
      </c>
      <c r="F76" s="115">
        <f>F29-F73</f>
        <v>5315</v>
      </c>
      <c r="G76" s="116">
        <f>F76/E76*100</f>
        <v>10.622351906627229</v>
      </c>
    </row>
    <row r="77" spans="1:7" ht="12.75">
      <c r="A77" s="122"/>
      <c r="B77" s="128"/>
      <c r="C77" s="129"/>
      <c r="D77" s="119"/>
      <c r="E77" s="114"/>
      <c r="F77" s="114"/>
      <c r="G77" s="118"/>
    </row>
    <row r="78" spans="1:7" ht="12.75">
      <c r="A78" s="121" t="s">
        <v>130</v>
      </c>
      <c r="B78" s="128"/>
      <c r="C78" s="129"/>
      <c r="D78" s="119"/>
      <c r="E78" s="114"/>
      <c r="F78" s="114"/>
      <c r="G78" s="118"/>
    </row>
    <row r="79" spans="1:7" ht="12.75">
      <c r="A79" s="122"/>
      <c r="B79" s="128"/>
      <c r="C79" s="129"/>
      <c r="D79" s="119"/>
      <c r="E79" s="114"/>
      <c r="F79" s="114"/>
      <c r="G79" s="118"/>
    </row>
    <row r="80" spans="1:7" ht="12.75">
      <c r="A80" s="121" t="s">
        <v>131</v>
      </c>
      <c r="B80" s="128"/>
      <c r="C80" s="129"/>
      <c r="D80" s="119"/>
      <c r="E80" s="114"/>
      <c r="F80" s="114"/>
      <c r="G80" s="118"/>
    </row>
    <row r="81" spans="1:7" ht="12.75">
      <c r="A81" s="121" t="s">
        <v>132</v>
      </c>
      <c r="B81" s="128"/>
      <c r="C81" s="129"/>
      <c r="D81" s="115">
        <f>D82+D83</f>
        <v>44836</v>
      </c>
      <c r="E81" s="115">
        <f>E82+E83</f>
        <v>44836</v>
      </c>
      <c r="F81" s="115">
        <f>F82+F83</f>
        <v>34244</v>
      </c>
      <c r="G81" s="116">
        <f>F81/E81*100</f>
        <v>76.37612632705861</v>
      </c>
    </row>
    <row r="82" spans="1:7" ht="12.75">
      <c r="A82" s="122" t="s">
        <v>133</v>
      </c>
      <c r="B82" s="128"/>
      <c r="C82" s="129"/>
      <c r="D82" s="117">
        <v>25223</v>
      </c>
      <c r="E82" s="117">
        <v>25223</v>
      </c>
      <c r="F82" s="117">
        <v>14631</v>
      </c>
      <c r="G82" s="118">
        <f>F82/E82*100</f>
        <v>58.00658129484994</v>
      </c>
    </row>
    <row r="83" spans="1:7" ht="12.75">
      <c r="A83" s="122" t="s">
        <v>134</v>
      </c>
      <c r="B83" s="128"/>
      <c r="C83" s="129"/>
      <c r="D83" s="117">
        <v>19613</v>
      </c>
      <c r="E83" s="117">
        <v>19613</v>
      </c>
      <c r="F83" s="117">
        <v>19613</v>
      </c>
      <c r="G83" s="118">
        <f>F83/E83*100</f>
        <v>100</v>
      </c>
    </row>
    <row r="84" spans="1:7" ht="12.75">
      <c r="A84" s="122"/>
      <c r="B84" s="128"/>
      <c r="C84" s="129"/>
      <c r="D84" s="119"/>
      <c r="E84" s="114"/>
      <c r="F84" s="114"/>
      <c r="G84" s="118"/>
    </row>
    <row r="85" spans="1:7" ht="12.75">
      <c r="A85" s="121" t="s">
        <v>135</v>
      </c>
      <c r="B85" s="128"/>
      <c r="C85" s="129"/>
      <c r="D85" s="119"/>
      <c r="E85" s="114"/>
      <c r="F85" s="114"/>
      <c r="G85" s="118"/>
    </row>
    <row r="86" spans="1:7" ht="12.75">
      <c r="A86" s="121" t="s">
        <v>136</v>
      </c>
      <c r="B86" s="128"/>
      <c r="C86" s="129"/>
      <c r="D86" s="119"/>
      <c r="E86" s="114"/>
      <c r="F86" s="114"/>
      <c r="G86" s="118"/>
    </row>
    <row r="87" spans="1:7" ht="12.75">
      <c r="A87" s="122"/>
      <c r="B87" s="128"/>
      <c r="C87" s="129"/>
      <c r="D87" s="119"/>
      <c r="E87" s="114"/>
      <c r="F87" s="114"/>
      <c r="G87" s="118"/>
    </row>
    <row r="88" spans="1:7" ht="12.75">
      <c r="A88" s="121" t="s">
        <v>137</v>
      </c>
      <c r="B88" s="128"/>
      <c r="C88" s="129"/>
      <c r="D88" s="115">
        <f>D89+D90</f>
        <v>0</v>
      </c>
      <c r="E88" s="115">
        <f>E89+E90</f>
        <v>0</v>
      </c>
      <c r="F88" s="115">
        <f>F89+F90</f>
        <v>0</v>
      </c>
      <c r="G88" s="116"/>
    </row>
    <row r="89" spans="1:7" ht="12.75">
      <c r="A89" s="122" t="s">
        <v>138</v>
      </c>
      <c r="B89" s="128"/>
      <c r="C89" s="129"/>
      <c r="D89" s="117">
        <v>0</v>
      </c>
      <c r="E89" s="117">
        <v>0</v>
      </c>
      <c r="F89" s="117">
        <v>0</v>
      </c>
      <c r="G89" s="118"/>
    </row>
    <row r="90" spans="1:7" ht="12.75">
      <c r="A90" s="122" t="s">
        <v>139</v>
      </c>
      <c r="B90" s="128"/>
      <c r="C90" s="129"/>
      <c r="D90" s="117">
        <v>0</v>
      </c>
      <c r="E90" s="117">
        <v>0</v>
      </c>
      <c r="F90" s="117">
        <v>0</v>
      </c>
      <c r="G90" s="118"/>
    </row>
    <row r="91" spans="1:7" ht="12.75">
      <c r="A91" s="122"/>
      <c r="B91" s="128"/>
      <c r="C91" s="129"/>
      <c r="D91" s="119"/>
      <c r="E91" s="114"/>
      <c r="F91" s="114"/>
      <c r="G91" s="118"/>
    </row>
    <row r="92" spans="1:7" ht="12.75">
      <c r="A92" s="121" t="s">
        <v>140</v>
      </c>
      <c r="B92" s="128"/>
      <c r="C92" s="129"/>
      <c r="D92" s="115">
        <f>D93+D94</f>
        <v>9200</v>
      </c>
      <c r="E92" s="115">
        <f>E93+E94</f>
        <v>9200</v>
      </c>
      <c r="F92" s="115">
        <f>F93+F94</f>
        <v>0</v>
      </c>
      <c r="G92" s="116">
        <f>F92/E92*100</f>
        <v>0</v>
      </c>
    </row>
    <row r="93" spans="1:7" ht="12.75">
      <c r="A93" s="122" t="s">
        <v>141</v>
      </c>
      <c r="B93" s="128"/>
      <c r="C93" s="129"/>
      <c r="D93" s="117">
        <v>0</v>
      </c>
      <c r="E93" s="117">
        <v>0</v>
      </c>
      <c r="F93" s="117">
        <v>0</v>
      </c>
      <c r="G93" s="118"/>
    </row>
    <row r="94" spans="1:7" ht="12.75">
      <c r="A94" s="122" t="s">
        <v>142</v>
      </c>
      <c r="B94" s="128"/>
      <c r="C94" s="129"/>
      <c r="D94" s="117">
        <v>9200</v>
      </c>
      <c r="E94" s="117">
        <v>9200</v>
      </c>
      <c r="F94" s="117">
        <v>0</v>
      </c>
      <c r="G94" s="118">
        <f>F94/E94*100</f>
        <v>0</v>
      </c>
    </row>
    <row r="95" spans="1:7" ht="12.75">
      <c r="A95" s="122"/>
      <c r="B95" s="128"/>
      <c r="C95" s="129"/>
      <c r="D95" s="119"/>
      <c r="E95" s="114"/>
      <c r="F95" s="114"/>
      <c r="G95" s="118"/>
    </row>
    <row r="96" spans="1:7" ht="12.75">
      <c r="A96" s="121" t="s">
        <v>143</v>
      </c>
      <c r="B96" s="128"/>
      <c r="C96" s="129"/>
      <c r="D96" s="115">
        <f>D81+D88+D92</f>
        <v>54036</v>
      </c>
      <c r="E96" s="115">
        <f>E81+E88+E92</f>
        <v>54036</v>
      </c>
      <c r="F96" s="115">
        <f>F81+F88+F92</f>
        <v>34244</v>
      </c>
      <c r="G96" s="116">
        <f>F96/E96*100</f>
        <v>63.372566437190024</v>
      </c>
    </row>
    <row r="97" spans="1:7" ht="12.75">
      <c r="A97" s="122"/>
      <c r="B97" s="128"/>
      <c r="C97" s="129"/>
      <c r="D97" s="119"/>
      <c r="E97" s="114"/>
      <c r="F97" s="114"/>
      <c r="G97" s="118"/>
    </row>
    <row r="98" spans="1:7" ht="12.75">
      <c r="A98" s="121" t="s">
        <v>144</v>
      </c>
      <c r="B98" s="128"/>
      <c r="C98" s="129"/>
      <c r="D98" s="119"/>
      <c r="E98" s="114"/>
      <c r="F98" s="114"/>
      <c r="G98" s="118"/>
    </row>
    <row r="99" spans="1:7" ht="12.75">
      <c r="A99" s="122"/>
      <c r="B99" s="128"/>
      <c r="C99" s="129"/>
      <c r="D99" s="119"/>
      <c r="E99" s="114"/>
      <c r="F99" s="114"/>
      <c r="G99" s="118"/>
    </row>
    <row r="100" spans="1:7" ht="12.75">
      <c r="A100" s="121" t="s">
        <v>145</v>
      </c>
      <c r="B100" s="128"/>
      <c r="C100" s="129"/>
      <c r="D100" s="115">
        <f>D101+D102</f>
        <v>0</v>
      </c>
      <c r="E100" s="115">
        <f>E101+E102</f>
        <v>0</v>
      </c>
      <c r="F100" s="115">
        <f>F101+F102</f>
        <v>0</v>
      </c>
      <c r="G100" s="116"/>
    </row>
    <row r="101" spans="1:7" ht="12.75">
      <c r="A101" s="122" t="s">
        <v>146</v>
      </c>
      <c r="B101" s="128"/>
      <c r="C101" s="129"/>
      <c r="D101" s="117">
        <v>0</v>
      </c>
      <c r="E101" s="117">
        <v>0</v>
      </c>
      <c r="F101" s="117">
        <v>0</v>
      </c>
      <c r="G101" s="118"/>
    </row>
    <row r="102" spans="1:7" ht="12.75">
      <c r="A102" s="122" t="s">
        <v>147</v>
      </c>
      <c r="B102" s="128"/>
      <c r="C102" s="129"/>
      <c r="D102" s="117">
        <v>0</v>
      </c>
      <c r="E102" s="117">
        <v>0</v>
      </c>
      <c r="F102" s="117">
        <v>0</v>
      </c>
      <c r="G102" s="118"/>
    </row>
    <row r="103" spans="1:7" ht="12.75">
      <c r="A103" s="122"/>
      <c r="B103" s="128"/>
      <c r="C103" s="129"/>
      <c r="D103" s="119"/>
      <c r="E103" s="114"/>
      <c r="F103" s="114"/>
      <c r="G103" s="118"/>
    </row>
    <row r="104" spans="1:7" ht="12.75">
      <c r="A104" s="121" t="s">
        <v>148</v>
      </c>
      <c r="B104" s="128"/>
      <c r="C104" s="129"/>
      <c r="D104" s="115">
        <f>D105+D106</f>
        <v>4000</v>
      </c>
      <c r="E104" s="115">
        <f>E105+E106</f>
        <v>4000</v>
      </c>
      <c r="F104" s="115">
        <f>F105+F106</f>
        <v>4000</v>
      </c>
      <c r="G104" s="116">
        <f>F104/E104*100</f>
        <v>100</v>
      </c>
    </row>
    <row r="105" spans="1:7" ht="12.75">
      <c r="A105" s="122" t="s">
        <v>149</v>
      </c>
      <c r="B105" s="128"/>
      <c r="C105" s="129"/>
      <c r="D105" s="117">
        <v>0</v>
      </c>
      <c r="E105" s="117">
        <v>0</v>
      </c>
      <c r="F105" s="117">
        <v>0</v>
      </c>
      <c r="G105" s="118"/>
    </row>
    <row r="106" spans="1:7" ht="12.75">
      <c r="A106" s="122" t="s">
        <v>150</v>
      </c>
      <c r="B106" s="128"/>
      <c r="C106" s="129"/>
      <c r="D106" s="117">
        <v>4000</v>
      </c>
      <c r="E106" s="117">
        <v>4000</v>
      </c>
      <c r="F106" s="117">
        <v>4000</v>
      </c>
      <c r="G106" s="118">
        <f>F106/E106*100</f>
        <v>100</v>
      </c>
    </row>
    <row r="107" spans="1:7" ht="12.75">
      <c r="A107" s="122"/>
      <c r="B107" s="128"/>
      <c r="C107" s="129"/>
      <c r="D107" s="119"/>
      <c r="E107" s="114"/>
      <c r="F107" s="114"/>
      <c r="G107" s="118"/>
    </row>
    <row r="108" spans="1:7" ht="12.75">
      <c r="A108" s="121" t="s">
        <v>151</v>
      </c>
      <c r="B108" s="128"/>
      <c r="C108" s="129"/>
      <c r="D108" s="115">
        <f>D100+D104</f>
        <v>4000</v>
      </c>
      <c r="E108" s="115">
        <f>E100+E104</f>
        <v>4000</v>
      </c>
      <c r="F108" s="115">
        <f>F100+F104</f>
        <v>4000</v>
      </c>
      <c r="G108" s="116">
        <f>F108/E108*100</f>
        <v>100</v>
      </c>
    </row>
    <row r="109" spans="1:7" ht="12.75">
      <c r="A109" s="1"/>
      <c r="G109" s="64"/>
    </row>
    <row r="110" spans="1:7" ht="12.75">
      <c r="A110" s="1"/>
      <c r="B110" s="6"/>
      <c r="C110" s="7"/>
      <c r="D110" s="6"/>
      <c r="E110" s="6"/>
      <c r="F110" s="6"/>
      <c r="G110" s="65"/>
    </row>
    <row r="111" spans="1:6" ht="12.75">
      <c r="A111" s="1" t="s">
        <v>209</v>
      </c>
      <c r="D111" s="144">
        <f>E29+E108</f>
        <v>319741</v>
      </c>
      <c r="E111" s="145">
        <f>E73+E96</f>
        <v>319741</v>
      </c>
      <c r="F111" s="145"/>
    </row>
    <row r="112" ht="12.75">
      <c r="A112" s="1"/>
    </row>
    <row r="113" ht="12.75">
      <c r="A113" s="1"/>
    </row>
  </sheetData>
  <sheetProtection selectLockedCells="1" selectUnlockedCells="1"/>
  <mergeCells count="1">
    <mergeCell ref="D2:E2"/>
  </mergeCells>
  <printOptions/>
  <pageMargins left="0.5229166666666667" right="0.23055555555555557" top="1.2395833333333333" bottom="0.19305555555555556" header="0.2361111111111111" footer="0.5118055555555555"/>
  <pageSetup horizontalDpi="600" verticalDpi="600" orientation="portrait" paperSize="8" r:id="rId1"/>
  <headerFooter alignWithMargins="0">
    <oddHeader>&amp;C&amp;"Arial,Félkövér dőlt"&amp;14Pereszteg Község Önkormányzatának 2011. évi költségvetési kiadási és bevételi teljesítése
&amp;R
1. sz. táblázat
adatok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K28"/>
  <sheetViews>
    <sheetView view="pageLayout" zoomScale="94" zoomScalePageLayoutView="94" workbookViewId="0" topLeftCell="A1">
      <selection activeCell="I13" sqref="I13"/>
    </sheetView>
  </sheetViews>
  <sheetFormatPr defaultColWidth="9.00390625" defaultRowHeight="12.75"/>
  <cols>
    <col min="1" max="1" width="13.140625" style="18" customWidth="1"/>
    <col min="2" max="2" width="6.00390625" style="15" customWidth="1"/>
    <col min="3" max="3" width="5.57421875" style="15" customWidth="1"/>
    <col min="4" max="4" width="5.7109375" style="15" customWidth="1"/>
    <col min="5" max="5" width="5.00390625" style="15" customWidth="1"/>
    <col min="6" max="6" width="6.28125" style="15" customWidth="1"/>
    <col min="7" max="8" width="5.57421875" style="15" customWidth="1"/>
    <col min="9" max="9" width="5.00390625" style="15" customWidth="1"/>
    <col min="10" max="10" width="6.7109375" style="15" customWidth="1"/>
    <col min="11" max="12" width="5.8515625" style="15" customWidth="1"/>
    <col min="13" max="13" width="5.00390625" style="15" customWidth="1"/>
    <col min="14" max="14" width="5.421875" style="15" customWidth="1"/>
    <col min="15" max="15" width="5.7109375" style="15" customWidth="1"/>
    <col min="16" max="16" width="6.28125" style="15" customWidth="1"/>
    <col min="17" max="17" width="5.00390625" style="15" customWidth="1"/>
    <col min="18" max="18" width="6.00390625" style="15" customWidth="1"/>
    <col min="19" max="19" width="5.421875" style="15" customWidth="1"/>
    <col min="20" max="20" width="5.7109375" style="15" customWidth="1"/>
    <col min="21" max="21" width="5.00390625" style="15" customWidth="1"/>
    <col min="22" max="22" width="6.421875" style="15" customWidth="1"/>
    <col min="23" max="23" width="5.7109375" style="15" customWidth="1"/>
    <col min="24" max="24" width="5.28125" style="15" customWidth="1"/>
    <col min="25" max="25" width="5.00390625" style="15" customWidth="1"/>
    <col min="26" max="27" width="5.57421875" style="15" customWidth="1"/>
    <col min="28" max="28" width="5.8515625" style="15" customWidth="1"/>
    <col min="29" max="31" width="5.00390625" style="15" customWidth="1"/>
    <col min="32" max="32" width="1.8515625" style="15" customWidth="1"/>
    <col min="33" max="33" width="2.421875" style="15" customWidth="1"/>
    <col min="34" max="35" width="6.421875" style="17" customWidth="1"/>
    <col min="36" max="36" width="6.57421875" style="17" customWidth="1"/>
    <col min="37" max="37" width="5.00390625" style="17" customWidth="1"/>
    <col min="38" max="16384" width="9.00390625" style="15" customWidth="1"/>
  </cols>
  <sheetData>
    <row r="2" spans="1:37" s="10" customFormat="1" ht="32.25" customHeight="1" thickBot="1">
      <c r="A2" s="9" t="s">
        <v>0</v>
      </c>
      <c r="B2" s="165" t="s">
        <v>152</v>
      </c>
      <c r="C2" s="166"/>
      <c r="D2" s="166"/>
      <c r="E2" s="167"/>
      <c r="F2" s="165" t="s">
        <v>1</v>
      </c>
      <c r="G2" s="166"/>
      <c r="H2" s="166"/>
      <c r="I2" s="167"/>
      <c r="J2" s="165" t="s">
        <v>153</v>
      </c>
      <c r="K2" s="166"/>
      <c r="L2" s="166"/>
      <c r="M2" s="167"/>
      <c r="N2" s="165" t="s">
        <v>154</v>
      </c>
      <c r="O2" s="166"/>
      <c r="P2" s="166"/>
      <c r="Q2" s="167"/>
      <c r="R2" s="165" t="s">
        <v>155</v>
      </c>
      <c r="S2" s="166"/>
      <c r="T2" s="166"/>
      <c r="U2" s="167"/>
      <c r="V2" s="165" t="s">
        <v>207</v>
      </c>
      <c r="W2" s="166"/>
      <c r="X2" s="166"/>
      <c r="Y2" s="167"/>
      <c r="Z2" s="165" t="s">
        <v>156</v>
      </c>
      <c r="AA2" s="166"/>
      <c r="AB2" s="166"/>
      <c r="AC2" s="167"/>
      <c r="AD2" s="165" t="s">
        <v>157</v>
      </c>
      <c r="AE2" s="166"/>
      <c r="AF2" s="166"/>
      <c r="AG2" s="166"/>
      <c r="AH2" s="168" t="s">
        <v>2</v>
      </c>
      <c r="AI2" s="169"/>
      <c r="AJ2" s="169"/>
      <c r="AK2" s="170"/>
    </row>
    <row r="3" spans="1:37" s="10" customFormat="1" ht="18" customHeight="1">
      <c r="A3" s="22"/>
      <c r="B3" s="25" t="s">
        <v>183</v>
      </c>
      <c r="C3" s="26" t="s">
        <v>184</v>
      </c>
      <c r="D3" s="26" t="s">
        <v>185</v>
      </c>
      <c r="E3" s="27" t="s">
        <v>186</v>
      </c>
      <c r="F3" s="25" t="s">
        <v>183</v>
      </c>
      <c r="G3" s="26" t="s">
        <v>184</v>
      </c>
      <c r="H3" s="26" t="s">
        <v>185</v>
      </c>
      <c r="I3" s="27" t="s">
        <v>186</v>
      </c>
      <c r="J3" s="25" t="s">
        <v>183</v>
      </c>
      <c r="K3" s="26" t="s">
        <v>184</v>
      </c>
      <c r="L3" s="26" t="s">
        <v>185</v>
      </c>
      <c r="M3" s="27" t="s">
        <v>186</v>
      </c>
      <c r="N3" s="25" t="s">
        <v>183</v>
      </c>
      <c r="O3" s="26" t="s">
        <v>184</v>
      </c>
      <c r="P3" s="26" t="s">
        <v>185</v>
      </c>
      <c r="Q3" s="27" t="s">
        <v>186</v>
      </c>
      <c r="R3" s="25" t="s">
        <v>183</v>
      </c>
      <c r="S3" s="26" t="s">
        <v>184</v>
      </c>
      <c r="T3" s="26" t="s">
        <v>185</v>
      </c>
      <c r="U3" s="27" t="s">
        <v>186</v>
      </c>
      <c r="V3" s="25" t="s">
        <v>183</v>
      </c>
      <c r="W3" s="26" t="s">
        <v>184</v>
      </c>
      <c r="X3" s="26" t="s">
        <v>185</v>
      </c>
      <c r="Y3" s="27" t="s">
        <v>186</v>
      </c>
      <c r="Z3" s="25" t="s">
        <v>183</v>
      </c>
      <c r="AA3" s="26" t="s">
        <v>184</v>
      </c>
      <c r="AB3" s="26" t="s">
        <v>185</v>
      </c>
      <c r="AC3" s="27" t="s">
        <v>186</v>
      </c>
      <c r="AD3" s="25" t="s">
        <v>183</v>
      </c>
      <c r="AE3" s="26" t="s">
        <v>184</v>
      </c>
      <c r="AF3" s="26" t="s">
        <v>185</v>
      </c>
      <c r="AG3" s="27" t="s">
        <v>186</v>
      </c>
      <c r="AH3" s="25" t="s">
        <v>183</v>
      </c>
      <c r="AI3" s="26" t="s">
        <v>184</v>
      </c>
      <c r="AJ3" s="26" t="s">
        <v>185</v>
      </c>
      <c r="AK3" s="27" t="s">
        <v>186</v>
      </c>
    </row>
    <row r="4" spans="1:37" s="13" customFormat="1" ht="28.5" customHeight="1">
      <c r="A4" s="23" t="s">
        <v>59</v>
      </c>
      <c r="B4" s="68">
        <v>1601</v>
      </c>
      <c r="C4" s="69">
        <v>1601</v>
      </c>
      <c r="D4" s="69">
        <v>1730</v>
      </c>
      <c r="E4" s="70">
        <f aca="true" t="shared" si="0" ref="E4:E14">D4/C4*100</f>
        <v>108.05746408494691</v>
      </c>
      <c r="F4" s="68"/>
      <c r="G4" s="69"/>
      <c r="H4" s="69"/>
      <c r="I4" s="70"/>
      <c r="J4" s="68"/>
      <c r="K4" s="69"/>
      <c r="L4" s="69"/>
      <c r="M4" s="70"/>
      <c r="N4" s="68"/>
      <c r="O4" s="69"/>
      <c r="P4" s="69"/>
      <c r="Q4" s="70"/>
      <c r="R4" s="68"/>
      <c r="S4" s="69">
        <v>691</v>
      </c>
      <c r="T4" s="69">
        <v>691</v>
      </c>
      <c r="U4" s="70"/>
      <c r="V4" s="68"/>
      <c r="W4" s="69"/>
      <c r="X4" s="69"/>
      <c r="Y4" s="70"/>
      <c r="Z4" s="68"/>
      <c r="AA4" s="69"/>
      <c r="AB4" s="69"/>
      <c r="AC4" s="70"/>
      <c r="AD4" s="68"/>
      <c r="AE4" s="69"/>
      <c r="AF4" s="69"/>
      <c r="AG4" s="70"/>
      <c r="AH4" s="71">
        <f>B4+F4+J4+N4+R4+V4+Z4+AD4</f>
        <v>1601</v>
      </c>
      <c r="AI4" s="63">
        <f>C4+G4+K4+O4+S4+W4+AA4+AE4</f>
        <v>2292</v>
      </c>
      <c r="AJ4" s="72">
        <f>D4+H4+L4+P4+T4+X4+AB4+AF4</f>
        <v>2421</v>
      </c>
      <c r="AK4" s="73">
        <f>AJ4/AI4*100</f>
        <v>105.62827225130891</v>
      </c>
    </row>
    <row r="5" spans="1:37" s="13" customFormat="1" ht="27.75" customHeight="1">
      <c r="A5" s="23" t="s">
        <v>60</v>
      </c>
      <c r="B5" s="68">
        <v>1601</v>
      </c>
      <c r="C5" s="69">
        <v>1601</v>
      </c>
      <c r="D5" s="69">
        <v>1334</v>
      </c>
      <c r="E5" s="70">
        <f t="shared" si="0"/>
        <v>83.32292317301686</v>
      </c>
      <c r="F5" s="68"/>
      <c r="G5" s="69"/>
      <c r="H5" s="69"/>
      <c r="I5" s="70"/>
      <c r="J5" s="68"/>
      <c r="K5" s="69"/>
      <c r="L5" s="69"/>
      <c r="M5" s="70"/>
      <c r="N5" s="68"/>
      <c r="O5" s="69"/>
      <c r="P5" s="69"/>
      <c r="Q5" s="70"/>
      <c r="R5" s="68"/>
      <c r="S5" s="69"/>
      <c r="T5" s="69"/>
      <c r="U5" s="70"/>
      <c r="V5" s="68"/>
      <c r="W5" s="69"/>
      <c r="X5" s="69"/>
      <c r="Y5" s="70"/>
      <c r="Z5" s="68"/>
      <c r="AA5" s="69"/>
      <c r="AB5" s="69"/>
      <c r="AC5" s="70"/>
      <c r="AD5" s="68"/>
      <c r="AE5" s="69"/>
      <c r="AF5" s="69"/>
      <c r="AG5" s="70"/>
      <c r="AH5" s="71">
        <f aca="true" t="shared" si="1" ref="AH5:AH27">B5+F5+J5+N5+R5+V5+Z5+AD5</f>
        <v>1601</v>
      </c>
      <c r="AI5" s="63">
        <f aca="true" t="shared" si="2" ref="AI5:AI27">C5+G5+K5+O5+S5+W5+AA5+AE5</f>
        <v>1601</v>
      </c>
      <c r="AJ5" s="72">
        <f aca="true" t="shared" si="3" ref="AJ5:AJ26">D5+H5+L5+P5+T5+X5+AB5+AF5</f>
        <v>1334</v>
      </c>
      <c r="AK5" s="73">
        <f aca="true" t="shared" si="4" ref="AK5:AK27">AJ5/AI5*100</f>
        <v>83.32292317301686</v>
      </c>
    </row>
    <row r="6" spans="1:37" ht="33.75" customHeight="1">
      <c r="A6" s="24" t="s">
        <v>3</v>
      </c>
      <c r="B6" s="66">
        <v>2458</v>
      </c>
      <c r="C6" s="67">
        <v>2458</v>
      </c>
      <c r="D6" s="67">
        <v>2414</v>
      </c>
      <c r="E6" s="70">
        <f t="shared" si="0"/>
        <v>98.2099267697315</v>
      </c>
      <c r="F6" s="66"/>
      <c r="G6" s="67"/>
      <c r="H6" s="67"/>
      <c r="I6" s="74"/>
      <c r="J6" s="66"/>
      <c r="K6" s="67"/>
      <c r="L6" s="67"/>
      <c r="M6" s="74"/>
      <c r="N6" s="66"/>
      <c r="O6" s="67"/>
      <c r="P6" s="67"/>
      <c r="Q6" s="74"/>
      <c r="R6" s="66"/>
      <c r="S6" s="67"/>
      <c r="T6" s="67"/>
      <c r="U6" s="74"/>
      <c r="V6" s="66"/>
      <c r="W6" s="67"/>
      <c r="X6" s="67"/>
      <c r="Y6" s="74"/>
      <c r="Z6" s="66"/>
      <c r="AA6" s="67"/>
      <c r="AB6" s="67"/>
      <c r="AC6" s="74"/>
      <c r="AD6" s="66"/>
      <c r="AE6" s="67"/>
      <c r="AF6" s="67"/>
      <c r="AG6" s="74"/>
      <c r="AH6" s="71">
        <f t="shared" si="1"/>
        <v>2458</v>
      </c>
      <c r="AI6" s="63">
        <f t="shared" si="2"/>
        <v>2458</v>
      </c>
      <c r="AJ6" s="72">
        <f t="shared" si="3"/>
        <v>2414</v>
      </c>
      <c r="AK6" s="73">
        <f t="shared" si="4"/>
        <v>98.2099267697315</v>
      </c>
    </row>
    <row r="7" spans="1:37" ht="36" customHeight="1">
      <c r="A7" s="24" t="s">
        <v>4</v>
      </c>
      <c r="B7" s="66">
        <v>810</v>
      </c>
      <c r="C7" s="67">
        <v>810</v>
      </c>
      <c r="D7" s="67">
        <v>873</v>
      </c>
      <c r="E7" s="70">
        <f t="shared" si="0"/>
        <v>107.77777777777777</v>
      </c>
      <c r="F7" s="66"/>
      <c r="G7" s="67"/>
      <c r="H7" s="67"/>
      <c r="I7" s="74"/>
      <c r="J7" s="66"/>
      <c r="K7" s="67"/>
      <c r="L7" s="67"/>
      <c r="M7" s="74"/>
      <c r="N7" s="66"/>
      <c r="O7" s="67"/>
      <c r="P7" s="67"/>
      <c r="Q7" s="74"/>
      <c r="R7" s="66"/>
      <c r="S7" s="67"/>
      <c r="T7" s="67"/>
      <c r="U7" s="74"/>
      <c r="V7" s="66"/>
      <c r="W7" s="67"/>
      <c r="X7" s="67"/>
      <c r="Y7" s="74"/>
      <c r="Z7" s="66"/>
      <c r="AA7" s="67"/>
      <c r="AB7" s="67"/>
      <c r="AC7" s="74"/>
      <c r="AD7" s="66"/>
      <c r="AE7" s="67"/>
      <c r="AF7" s="67"/>
      <c r="AG7" s="74"/>
      <c r="AH7" s="71">
        <f t="shared" si="1"/>
        <v>810</v>
      </c>
      <c r="AI7" s="63">
        <f t="shared" si="2"/>
        <v>810</v>
      </c>
      <c r="AJ7" s="72">
        <f t="shared" si="3"/>
        <v>873</v>
      </c>
      <c r="AK7" s="73">
        <f t="shared" si="4"/>
        <v>107.77777777777777</v>
      </c>
    </row>
    <row r="8" spans="1:37" ht="36" customHeight="1">
      <c r="A8" s="24" t="s">
        <v>24</v>
      </c>
      <c r="B8" s="66">
        <v>38</v>
      </c>
      <c r="C8" s="67">
        <v>38</v>
      </c>
      <c r="D8" s="67">
        <v>38</v>
      </c>
      <c r="E8" s="70">
        <f t="shared" si="0"/>
        <v>100</v>
      </c>
      <c r="F8" s="66"/>
      <c r="G8" s="67"/>
      <c r="H8" s="67"/>
      <c r="I8" s="74"/>
      <c r="J8" s="66"/>
      <c r="K8" s="67"/>
      <c r="L8" s="67"/>
      <c r="M8" s="74"/>
      <c r="N8" s="66"/>
      <c r="O8" s="67"/>
      <c r="P8" s="67"/>
      <c r="Q8" s="74"/>
      <c r="R8" s="66"/>
      <c r="S8" s="67"/>
      <c r="T8" s="67"/>
      <c r="U8" s="74"/>
      <c r="V8" s="66"/>
      <c r="W8" s="67"/>
      <c r="X8" s="67"/>
      <c r="Y8" s="74"/>
      <c r="Z8" s="66"/>
      <c r="AA8" s="67"/>
      <c r="AB8" s="67"/>
      <c r="AC8" s="74"/>
      <c r="AD8" s="66"/>
      <c r="AE8" s="67"/>
      <c r="AF8" s="67"/>
      <c r="AG8" s="74"/>
      <c r="AH8" s="71">
        <f t="shared" si="1"/>
        <v>38</v>
      </c>
      <c r="AI8" s="63">
        <f t="shared" si="2"/>
        <v>38</v>
      </c>
      <c r="AJ8" s="72">
        <f t="shared" si="3"/>
        <v>38</v>
      </c>
      <c r="AK8" s="73">
        <f t="shared" si="4"/>
        <v>100</v>
      </c>
    </row>
    <row r="9" spans="1:37" ht="36.75" customHeight="1">
      <c r="A9" s="24" t="s">
        <v>25</v>
      </c>
      <c r="B9" s="66">
        <v>576</v>
      </c>
      <c r="C9" s="67">
        <v>576</v>
      </c>
      <c r="D9" s="67">
        <v>576</v>
      </c>
      <c r="E9" s="70">
        <f t="shared" si="0"/>
        <v>100</v>
      </c>
      <c r="F9" s="66"/>
      <c r="G9" s="67"/>
      <c r="H9" s="67"/>
      <c r="I9" s="74"/>
      <c r="J9" s="66"/>
      <c r="K9" s="67"/>
      <c r="L9" s="67"/>
      <c r="M9" s="74"/>
      <c r="N9" s="66"/>
      <c r="O9" s="67"/>
      <c r="P9" s="67"/>
      <c r="Q9" s="74"/>
      <c r="R9" s="66"/>
      <c r="S9" s="67"/>
      <c r="T9" s="67"/>
      <c r="U9" s="74"/>
      <c r="V9" s="66"/>
      <c r="W9" s="67"/>
      <c r="X9" s="67"/>
      <c r="Y9" s="74"/>
      <c r="Z9" s="66"/>
      <c r="AA9" s="67"/>
      <c r="AB9" s="67"/>
      <c r="AC9" s="74"/>
      <c r="AD9" s="66"/>
      <c r="AE9" s="67"/>
      <c r="AF9" s="67"/>
      <c r="AG9" s="74"/>
      <c r="AH9" s="71">
        <f t="shared" si="1"/>
        <v>576</v>
      </c>
      <c r="AI9" s="63">
        <f t="shared" si="2"/>
        <v>576</v>
      </c>
      <c r="AJ9" s="72">
        <f t="shared" si="3"/>
        <v>576</v>
      </c>
      <c r="AK9" s="73">
        <f t="shared" si="4"/>
        <v>100</v>
      </c>
    </row>
    <row r="10" spans="1:37" ht="33.75" customHeight="1">
      <c r="A10" s="24" t="s">
        <v>26</v>
      </c>
      <c r="B10" s="66">
        <v>2535</v>
      </c>
      <c r="C10" s="67">
        <v>2535</v>
      </c>
      <c r="D10" s="67">
        <v>2664</v>
      </c>
      <c r="E10" s="70">
        <f t="shared" si="0"/>
        <v>105.0887573964497</v>
      </c>
      <c r="F10" s="66"/>
      <c r="G10" s="67"/>
      <c r="H10" s="67"/>
      <c r="I10" s="74"/>
      <c r="J10" s="66"/>
      <c r="K10" s="67"/>
      <c r="L10" s="67"/>
      <c r="M10" s="74"/>
      <c r="N10" s="66"/>
      <c r="O10" s="67"/>
      <c r="P10" s="67"/>
      <c r="Q10" s="74"/>
      <c r="R10" s="66"/>
      <c r="S10" s="67"/>
      <c r="T10" s="67"/>
      <c r="U10" s="74"/>
      <c r="V10" s="66"/>
      <c r="W10" s="67"/>
      <c r="X10" s="67"/>
      <c r="Y10" s="74"/>
      <c r="Z10" s="66"/>
      <c r="AA10" s="67"/>
      <c r="AB10" s="67"/>
      <c r="AC10" s="74"/>
      <c r="AD10" s="66"/>
      <c r="AE10" s="67"/>
      <c r="AF10" s="67"/>
      <c r="AG10" s="74"/>
      <c r="AH10" s="71">
        <f t="shared" si="1"/>
        <v>2535</v>
      </c>
      <c r="AI10" s="63">
        <f t="shared" si="2"/>
        <v>2535</v>
      </c>
      <c r="AJ10" s="72">
        <f t="shared" si="3"/>
        <v>2664</v>
      </c>
      <c r="AK10" s="73">
        <f t="shared" si="4"/>
        <v>105.0887573964497</v>
      </c>
    </row>
    <row r="11" spans="1:37" ht="25.5" customHeight="1">
      <c r="A11" s="24" t="s">
        <v>210</v>
      </c>
      <c r="B11" s="66"/>
      <c r="C11" s="67"/>
      <c r="D11" s="67"/>
      <c r="E11" s="70"/>
      <c r="F11" s="66"/>
      <c r="G11" s="67"/>
      <c r="H11" s="67"/>
      <c r="I11" s="74"/>
      <c r="J11" s="66"/>
      <c r="K11" s="67"/>
      <c r="L11" s="67"/>
      <c r="M11" s="74"/>
      <c r="N11" s="66"/>
      <c r="O11" s="67">
        <v>843</v>
      </c>
      <c r="P11" s="67">
        <v>843</v>
      </c>
      <c r="Q11" s="74">
        <f>P11/O11*100</f>
        <v>100</v>
      </c>
      <c r="R11" s="66"/>
      <c r="S11" s="67"/>
      <c r="T11" s="67"/>
      <c r="U11" s="74"/>
      <c r="V11" s="66"/>
      <c r="W11" s="67"/>
      <c r="X11" s="67"/>
      <c r="Y11" s="74"/>
      <c r="Z11" s="66"/>
      <c r="AA11" s="67"/>
      <c r="AB11" s="67"/>
      <c r="AC11" s="74"/>
      <c r="AD11" s="66"/>
      <c r="AE11" s="67"/>
      <c r="AF11" s="67"/>
      <c r="AG11" s="74"/>
      <c r="AH11" s="71">
        <f t="shared" si="1"/>
        <v>0</v>
      </c>
      <c r="AI11" s="63">
        <f t="shared" si="2"/>
        <v>843</v>
      </c>
      <c r="AJ11" s="72">
        <f t="shared" si="3"/>
        <v>843</v>
      </c>
      <c r="AK11" s="73">
        <f t="shared" si="4"/>
        <v>100</v>
      </c>
    </row>
    <row r="12" spans="1:37" ht="47.25" customHeight="1">
      <c r="A12" s="24" t="s">
        <v>27</v>
      </c>
      <c r="B12" s="66">
        <v>1500</v>
      </c>
      <c r="C12" s="67">
        <v>2311</v>
      </c>
      <c r="D12" s="67">
        <v>1555</v>
      </c>
      <c r="E12" s="70">
        <f t="shared" si="0"/>
        <v>67.28688879273041</v>
      </c>
      <c r="F12" s="66"/>
      <c r="G12" s="67">
        <v>32</v>
      </c>
      <c r="H12" s="67">
        <v>32</v>
      </c>
      <c r="I12" s="74">
        <f>H12/G12*100</f>
        <v>100</v>
      </c>
      <c r="J12" s="66"/>
      <c r="K12" s="67"/>
      <c r="L12" s="67"/>
      <c r="M12" s="74"/>
      <c r="N12" s="66"/>
      <c r="O12" s="67">
        <v>280</v>
      </c>
      <c r="P12" s="67">
        <v>897</v>
      </c>
      <c r="Q12" s="74">
        <f>P12/O12*100</f>
        <v>320.3571428571429</v>
      </c>
      <c r="R12" s="66"/>
      <c r="S12" s="67"/>
      <c r="T12" s="67"/>
      <c r="U12" s="74"/>
      <c r="V12" s="66"/>
      <c r="W12" s="67"/>
      <c r="X12" s="67"/>
      <c r="Y12" s="74"/>
      <c r="Z12" s="66">
        <v>36391</v>
      </c>
      <c r="AA12" s="67">
        <v>36391</v>
      </c>
      <c r="AB12" s="67">
        <v>25799</v>
      </c>
      <c r="AC12" s="74">
        <f>AB12/AA12*100</f>
        <v>70.89390233849029</v>
      </c>
      <c r="AD12" s="66"/>
      <c r="AE12" s="67"/>
      <c r="AF12" s="67"/>
      <c r="AG12" s="74"/>
      <c r="AH12" s="71">
        <f t="shared" si="1"/>
        <v>37891</v>
      </c>
      <c r="AI12" s="63">
        <f t="shared" si="2"/>
        <v>39014</v>
      </c>
      <c r="AJ12" s="72">
        <f t="shared" si="3"/>
        <v>28283</v>
      </c>
      <c r="AK12" s="73">
        <f t="shared" si="4"/>
        <v>72.49448915773826</v>
      </c>
    </row>
    <row r="13" spans="1:37" ht="34.5" customHeight="1">
      <c r="A13" s="24" t="s">
        <v>158</v>
      </c>
      <c r="B13" s="66">
        <v>1000</v>
      </c>
      <c r="C13" s="67">
        <v>3720</v>
      </c>
      <c r="D13" s="67">
        <v>3052</v>
      </c>
      <c r="E13" s="70">
        <f t="shared" si="0"/>
        <v>82.04301075268818</v>
      </c>
      <c r="F13" s="66"/>
      <c r="G13" s="67"/>
      <c r="H13" s="67"/>
      <c r="I13" s="74"/>
      <c r="J13" s="66"/>
      <c r="K13" s="67"/>
      <c r="L13" s="67"/>
      <c r="M13" s="74"/>
      <c r="N13" s="66"/>
      <c r="O13" s="67"/>
      <c r="P13" s="67"/>
      <c r="Q13" s="74"/>
      <c r="R13" s="66"/>
      <c r="S13" s="67"/>
      <c r="T13" s="67"/>
      <c r="U13" s="74"/>
      <c r="V13" s="66"/>
      <c r="W13" s="67"/>
      <c r="X13" s="67"/>
      <c r="Y13" s="74"/>
      <c r="Z13" s="66"/>
      <c r="AA13" s="67"/>
      <c r="AB13" s="67"/>
      <c r="AC13" s="74"/>
      <c r="AD13" s="66"/>
      <c r="AE13" s="67"/>
      <c r="AF13" s="67"/>
      <c r="AG13" s="74"/>
      <c r="AH13" s="71">
        <f t="shared" si="1"/>
        <v>1000</v>
      </c>
      <c r="AI13" s="63">
        <f t="shared" si="2"/>
        <v>3720</v>
      </c>
      <c r="AJ13" s="72">
        <f t="shared" si="3"/>
        <v>3052</v>
      </c>
      <c r="AK13" s="73">
        <f t="shared" si="4"/>
        <v>82.04301075268818</v>
      </c>
    </row>
    <row r="14" spans="1:37" ht="18.75" customHeight="1">
      <c r="A14" s="24" t="s">
        <v>189</v>
      </c>
      <c r="B14" s="66"/>
      <c r="C14" s="67">
        <v>4540</v>
      </c>
      <c r="D14" s="67">
        <v>4540</v>
      </c>
      <c r="E14" s="70">
        <f t="shared" si="0"/>
        <v>100</v>
      </c>
      <c r="F14" s="66"/>
      <c r="G14" s="67"/>
      <c r="H14" s="67"/>
      <c r="I14" s="74"/>
      <c r="J14" s="66"/>
      <c r="K14" s="67"/>
      <c r="L14" s="67"/>
      <c r="M14" s="74"/>
      <c r="N14" s="66"/>
      <c r="O14" s="67"/>
      <c r="P14" s="67"/>
      <c r="Q14" s="74"/>
      <c r="R14" s="66"/>
      <c r="S14" s="67"/>
      <c r="T14" s="67"/>
      <c r="U14" s="74"/>
      <c r="V14" s="66"/>
      <c r="W14" s="67"/>
      <c r="X14" s="67"/>
      <c r="Y14" s="74"/>
      <c r="Z14" s="66"/>
      <c r="AA14" s="67"/>
      <c r="AB14" s="67"/>
      <c r="AC14" s="74"/>
      <c r="AD14" s="66"/>
      <c r="AE14" s="67"/>
      <c r="AF14" s="67"/>
      <c r="AG14" s="74"/>
      <c r="AH14" s="71">
        <f t="shared" si="1"/>
        <v>0</v>
      </c>
      <c r="AI14" s="63">
        <f t="shared" si="2"/>
        <v>4540</v>
      </c>
      <c r="AJ14" s="72">
        <f t="shared" si="3"/>
        <v>4540</v>
      </c>
      <c r="AK14" s="73">
        <f t="shared" si="4"/>
        <v>100</v>
      </c>
    </row>
    <row r="15" spans="1:37" ht="36" customHeight="1">
      <c r="A15" s="24" t="s">
        <v>28</v>
      </c>
      <c r="B15" s="66"/>
      <c r="C15" s="67"/>
      <c r="D15" s="67"/>
      <c r="E15" s="70"/>
      <c r="F15" s="66">
        <v>75076</v>
      </c>
      <c r="G15" s="67">
        <v>88773</v>
      </c>
      <c r="H15" s="67">
        <v>88693</v>
      </c>
      <c r="I15" s="74">
        <f>H15/G15*100</f>
        <v>99.90988250932152</v>
      </c>
      <c r="J15" s="66">
        <v>42085</v>
      </c>
      <c r="K15" s="67">
        <v>40316</v>
      </c>
      <c r="L15" s="111">
        <v>40316</v>
      </c>
      <c r="M15" s="74">
        <f>L15/K15*100</f>
        <v>100</v>
      </c>
      <c r="N15" s="66"/>
      <c r="O15" s="67"/>
      <c r="P15" s="67"/>
      <c r="Q15" s="74"/>
      <c r="R15" s="66">
        <v>12963</v>
      </c>
      <c r="S15" s="67">
        <v>12963</v>
      </c>
      <c r="T15" s="67">
        <v>12921</v>
      </c>
      <c r="U15" s="74">
        <f>T15/S15*100</f>
        <v>99.67600092571163</v>
      </c>
      <c r="V15" s="66"/>
      <c r="W15" s="67"/>
      <c r="X15" s="67"/>
      <c r="Y15" s="74"/>
      <c r="Z15" s="66"/>
      <c r="AA15" s="67"/>
      <c r="AB15" s="67"/>
      <c r="AC15" s="74"/>
      <c r="AD15" s="66"/>
      <c r="AE15" s="67"/>
      <c r="AF15" s="67"/>
      <c r="AG15" s="74"/>
      <c r="AH15" s="71">
        <f t="shared" si="1"/>
        <v>130124</v>
      </c>
      <c r="AI15" s="63">
        <f t="shared" si="2"/>
        <v>142052</v>
      </c>
      <c r="AJ15" s="72">
        <f t="shared" si="3"/>
        <v>141930</v>
      </c>
      <c r="AK15" s="73">
        <f t="shared" si="4"/>
        <v>99.91411595753668</v>
      </c>
    </row>
    <row r="16" spans="1:37" ht="38.25" customHeight="1">
      <c r="A16" s="24" t="s">
        <v>187</v>
      </c>
      <c r="B16" s="66"/>
      <c r="C16" s="67">
        <v>12076</v>
      </c>
      <c r="D16" s="67">
        <v>12203</v>
      </c>
      <c r="E16" s="70">
        <f>D16/C16*100</f>
        <v>101.05167273931765</v>
      </c>
      <c r="F16" s="66"/>
      <c r="G16" s="67"/>
      <c r="H16" s="67"/>
      <c r="I16" s="74"/>
      <c r="J16" s="66"/>
      <c r="K16" s="67"/>
      <c r="L16" s="67"/>
      <c r="M16" s="74"/>
      <c r="N16" s="66"/>
      <c r="O16" s="67"/>
      <c r="P16" s="67"/>
      <c r="Q16" s="74"/>
      <c r="R16" s="66"/>
      <c r="S16" s="67">
        <v>430</v>
      </c>
      <c r="T16" s="67">
        <v>430</v>
      </c>
      <c r="U16" s="74">
        <f>T16/S16*100</f>
        <v>100</v>
      </c>
      <c r="V16" s="66">
        <v>36870</v>
      </c>
      <c r="W16" s="67">
        <v>36870</v>
      </c>
      <c r="X16" s="67">
        <v>36016</v>
      </c>
      <c r="Y16" s="74">
        <f>X16/W16*100</f>
        <v>97.68375372931924</v>
      </c>
      <c r="Z16" s="66"/>
      <c r="AA16" s="67"/>
      <c r="AB16" s="67"/>
      <c r="AC16" s="74"/>
      <c r="AD16" s="66"/>
      <c r="AE16" s="67"/>
      <c r="AF16" s="67"/>
      <c r="AG16" s="74"/>
      <c r="AH16" s="71">
        <f t="shared" si="1"/>
        <v>36870</v>
      </c>
      <c r="AI16" s="63">
        <f t="shared" si="2"/>
        <v>49376</v>
      </c>
      <c r="AJ16" s="72">
        <f t="shared" si="3"/>
        <v>48649</v>
      </c>
      <c r="AK16" s="73">
        <f t="shared" si="4"/>
        <v>98.52762475696694</v>
      </c>
    </row>
    <row r="17" spans="1:37" ht="34.5" customHeight="1">
      <c r="A17" s="24" t="s">
        <v>29</v>
      </c>
      <c r="B17" s="66"/>
      <c r="C17" s="67"/>
      <c r="D17" s="67"/>
      <c r="E17" s="70"/>
      <c r="F17" s="66"/>
      <c r="G17" s="67"/>
      <c r="H17" s="67"/>
      <c r="I17" s="74"/>
      <c r="J17" s="66"/>
      <c r="K17" s="67"/>
      <c r="L17" s="67"/>
      <c r="M17" s="74"/>
      <c r="N17" s="66"/>
      <c r="O17" s="67"/>
      <c r="P17" s="67"/>
      <c r="Q17" s="74"/>
      <c r="R17" s="66"/>
      <c r="S17" s="67"/>
      <c r="T17" s="67"/>
      <c r="U17" s="74"/>
      <c r="V17" s="66"/>
      <c r="W17" s="67"/>
      <c r="X17" s="67"/>
      <c r="Y17" s="74"/>
      <c r="Z17" s="66"/>
      <c r="AA17" s="67"/>
      <c r="AB17" s="67"/>
      <c r="AC17" s="74"/>
      <c r="AD17" s="66">
        <v>9200</v>
      </c>
      <c r="AE17" s="67">
        <v>9200</v>
      </c>
      <c r="AF17" s="67"/>
      <c r="AG17" s="74"/>
      <c r="AH17" s="71">
        <f t="shared" si="1"/>
        <v>9200</v>
      </c>
      <c r="AI17" s="63">
        <f t="shared" si="2"/>
        <v>9200</v>
      </c>
      <c r="AJ17" s="72">
        <f t="shared" si="3"/>
        <v>0</v>
      </c>
      <c r="AK17" s="73">
        <f t="shared" si="4"/>
        <v>0</v>
      </c>
    </row>
    <row r="18" spans="1:37" ht="45">
      <c r="A18" s="24" t="s">
        <v>30</v>
      </c>
      <c r="B18" s="66"/>
      <c r="C18" s="67"/>
      <c r="D18" s="67"/>
      <c r="E18" s="70"/>
      <c r="F18" s="66"/>
      <c r="G18" s="67"/>
      <c r="H18" s="67"/>
      <c r="I18" s="74"/>
      <c r="J18" s="66"/>
      <c r="K18" s="67"/>
      <c r="L18" s="67"/>
      <c r="M18" s="74"/>
      <c r="N18" s="66">
        <v>1200</v>
      </c>
      <c r="O18" s="67">
        <v>1200</v>
      </c>
      <c r="P18" s="67">
        <v>1147</v>
      </c>
      <c r="Q18" s="74">
        <f aca="true" t="shared" si="5" ref="Q18:Q24">P18/O18*100</f>
        <v>95.58333333333333</v>
      </c>
      <c r="R18" s="66"/>
      <c r="S18" s="67"/>
      <c r="T18" s="67"/>
      <c r="U18" s="74"/>
      <c r="V18" s="66"/>
      <c r="W18" s="67"/>
      <c r="X18" s="67"/>
      <c r="Y18" s="74"/>
      <c r="Z18" s="66"/>
      <c r="AA18" s="67"/>
      <c r="AB18" s="67"/>
      <c r="AC18" s="74"/>
      <c r="AD18" s="66"/>
      <c r="AE18" s="67"/>
      <c r="AF18" s="67"/>
      <c r="AG18" s="74"/>
      <c r="AH18" s="71">
        <f t="shared" si="1"/>
        <v>1200</v>
      </c>
      <c r="AI18" s="63">
        <f t="shared" si="2"/>
        <v>1200</v>
      </c>
      <c r="AJ18" s="72">
        <f t="shared" si="3"/>
        <v>1147</v>
      </c>
      <c r="AK18" s="73">
        <f t="shared" si="4"/>
        <v>95.58333333333333</v>
      </c>
    </row>
    <row r="19" spans="1:37" ht="44.25" customHeight="1">
      <c r="A19" s="24" t="s">
        <v>188</v>
      </c>
      <c r="B19" s="66"/>
      <c r="C19" s="67"/>
      <c r="D19" s="67">
        <v>7</v>
      </c>
      <c r="E19" s="70"/>
      <c r="F19" s="66"/>
      <c r="G19" s="67"/>
      <c r="H19" s="67"/>
      <c r="I19" s="74"/>
      <c r="J19" s="66"/>
      <c r="K19" s="67"/>
      <c r="L19" s="67"/>
      <c r="M19" s="74"/>
      <c r="N19" s="66">
        <v>1200</v>
      </c>
      <c r="O19" s="67">
        <v>1413</v>
      </c>
      <c r="P19" s="67">
        <v>1359</v>
      </c>
      <c r="Q19" s="74">
        <f t="shared" si="5"/>
        <v>96.17834394904459</v>
      </c>
      <c r="R19" s="66"/>
      <c r="S19" s="67"/>
      <c r="T19" s="67"/>
      <c r="U19" s="74"/>
      <c r="V19" s="66"/>
      <c r="W19" s="67">
        <v>6423</v>
      </c>
      <c r="X19" s="67">
        <v>6423</v>
      </c>
      <c r="Y19" s="74">
        <f>X19/W19*100</f>
        <v>100</v>
      </c>
      <c r="Z19" s="66"/>
      <c r="AA19" s="67"/>
      <c r="AB19" s="67"/>
      <c r="AC19" s="74"/>
      <c r="AD19" s="66"/>
      <c r="AE19" s="67"/>
      <c r="AF19" s="67"/>
      <c r="AG19" s="74"/>
      <c r="AH19" s="71">
        <f t="shared" si="1"/>
        <v>1200</v>
      </c>
      <c r="AI19" s="63">
        <f t="shared" si="2"/>
        <v>7836</v>
      </c>
      <c r="AJ19" s="72">
        <f t="shared" si="3"/>
        <v>7789</v>
      </c>
      <c r="AK19" s="73">
        <f t="shared" si="4"/>
        <v>99.40020418580909</v>
      </c>
    </row>
    <row r="20" spans="1:37" ht="27" customHeight="1">
      <c r="A20" s="24" t="s">
        <v>31</v>
      </c>
      <c r="B20" s="66"/>
      <c r="C20" s="67"/>
      <c r="D20" s="67"/>
      <c r="E20" s="70"/>
      <c r="F20" s="66"/>
      <c r="G20" s="67"/>
      <c r="H20" s="67"/>
      <c r="I20" s="74"/>
      <c r="J20" s="66"/>
      <c r="K20" s="67"/>
      <c r="L20" s="67"/>
      <c r="M20" s="74"/>
      <c r="N20" s="66">
        <v>39335</v>
      </c>
      <c r="O20" s="67">
        <v>39335</v>
      </c>
      <c r="P20" s="67">
        <v>39709</v>
      </c>
      <c r="Q20" s="74">
        <f t="shared" si="5"/>
        <v>100.95080716918774</v>
      </c>
      <c r="R20" s="66"/>
      <c r="S20" s="67">
        <v>700</v>
      </c>
      <c r="T20" s="67">
        <v>700</v>
      </c>
      <c r="U20" s="74">
        <f>T20/S20*100</f>
        <v>100</v>
      </c>
      <c r="V20" s="66"/>
      <c r="W20" s="67"/>
      <c r="X20" s="67"/>
      <c r="Y20" s="74"/>
      <c r="Z20" s="66">
        <v>8445</v>
      </c>
      <c r="AA20" s="67">
        <v>8445</v>
      </c>
      <c r="AB20" s="67">
        <v>8445</v>
      </c>
      <c r="AC20" s="74">
        <f>AB20/AA20*100</f>
        <v>100</v>
      </c>
      <c r="AD20" s="66"/>
      <c r="AE20" s="67"/>
      <c r="AF20" s="67"/>
      <c r="AG20" s="74"/>
      <c r="AH20" s="71">
        <f t="shared" si="1"/>
        <v>47780</v>
      </c>
      <c r="AI20" s="63">
        <f t="shared" si="2"/>
        <v>48480</v>
      </c>
      <c r="AJ20" s="72">
        <f t="shared" si="3"/>
        <v>48854</v>
      </c>
      <c r="AK20" s="73">
        <f t="shared" si="4"/>
        <v>100.77145214521452</v>
      </c>
    </row>
    <row r="21" spans="1:37" ht="47.25" customHeight="1">
      <c r="A21" s="24" t="s">
        <v>32</v>
      </c>
      <c r="B21" s="66"/>
      <c r="C21" s="67"/>
      <c r="D21" s="67"/>
      <c r="E21" s="70"/>
      <c r="F21" s="66"/>
      <c r="G21" s="67"/>
      <c r="H21" s="67"/>
      <c r="I21" s="74"/>
      <c r="J21" s="66"/>
      <c r="K21" s="67"/>
      <c r="L21" s="67"/>
      <c r="M21" s="74"/>
      <c r="N21" s="66">
        <v>2894</v>
      </c>
      <c r="O21" s="67">
        <v>2894</v>
      </c>
      <c r="P21" s="67">
        <v>2889</v>
      </c>
      <c r="Q21" s="74">
        <f t="shared" si="5"/>
        <v>99.82722874913614</v>
      </c>
      <c r="R21" s="66"/>
      <c r="S21" s="67"/>
      <c r="T21" s="67"/>
      <c r="U21" s="74"/>
      <c r="V21" s="66"/>
      <c r="W21" s="67"/>
      <c r="X21" s="67"/>
      <c r="Y21" s="74"/>
      <c r="Z21" s="66"/>
      <c r="AA21" s="67"/>
      <c r="AB21" s="67"/>
      <c r="AC21" s="74"/>
      <c r="AD21" s="66"/>
      <c r="AE21" s="67"/>
      <c r="AF21" s="67"/>
      <c r="AG21" s="74"/>
      <c r="AH21" s="71">
        <f t="shared" si="1"/>
        <v>2894</v>
      </c>
      <c r="AI21" s="63">
        <f t="shared" si="2"/>
        <v>2894</v>
      </c>
      <c r="AJ21" s="72">
        <f t="shared" si="3"/>
        <v>2889</v>
      </c>
      <c r="AK21" s="73">
        <f t="shared" si="4"/>
        <v>99.82722874913614</v>
      </c>
    </row>
    <row r="22" spans="1:37" ht="34.5" customHeight="1">
      <c r="A22" s="24" t="s">
        <v>33</v>
      </c>
      <c r="B22" s="66"/>
      <c r="C22" s="67"/>
      <c r="D22" s="67"/>
      <c r="E22" s="70"/>
      <c r="F22" s="66"/>
      <c r="G22" s="67"/>
      <c r="H22" s="67"/>
      <c r="I22" s="74"/>
      <c r="J22" s="66"/>
      <c r="K22" s="67"/>
      <c r="L22" s="67"/>
      <c r="M22" s="74"/>
      <c r="N22" s="66">
        <v>67</v>
      </c>
      <c r="O22" s="67">
        <v>67</v>
      </c>
      <c r="P22" s="67">
        <v>67</v>
      </c>
      <c r="Q22" s="74">
        <f t="shared" si="5"/>
        <v>100</v>
      </c>
      <c r="R22" s="66"/>
      <c r="S22" s="67"/>
      <c r="T22" s="67"/>
      <c r="U22" s="74"/>
      <c r="V22" s="66"/>
      <c r="W22" s="67"/>
      <c r="X22" s="67"/>
      <c r="Y22" s="74"/>
      <c r="Z22" s="66"/>
      <c r="AA22" s="67"/>
      <c r="AB22" s="67"/>
      <c r="AC22" s="74"/>
      <c r="AD22" s="66"/>
      <c r="AE22" s="67"/>
      <c r="AF22" s="67"/>
      <c r="AG22" s="74"/>
      <c r="AH22" s="71">
        <f t="shared" si="1"/>
        <v>67</v>
      </c>
      <c r="AI22" s="63">
        <f t="shared" si="2"/>
        <v>67</v>
      </c>
      <c r="AJ22" s="72">
        <f t="shared" si="3"/>
        <v>67</v>
      </c>
      <c r="AK22" s="73">
        <f t="shared" si="4"/>
        <v>100</v>
      </c>
    </row>
    <row r="23" spans="1:37" ht="33.75">
      <c r="A23" s="24" t="s">
        <v>159</v>
      </c>
      <c r="B23" s="66"/>
      <c r="C23" s="67"/>
      <c r="D23" s="67"/>
      <c r="E23" s="70"/>
      <c r="F23" s="66"/>
      <c r="G23" s="67"/>
      <c r="H23" s="67"/>
      <c r="I23" s="74"/>
      <c r="J23" s="66"/>
      <c r="K23" s="67"/>
      <c r="L23" s="67"/>
      <c r="M23" s="74"/>
      <c r="N23" s="66">
        <v>139</v>
      </c>
      <c r="O23" s="67">
        <v>139</v>
      </c>
      <c r="P23" s="67">
        <v>151</v>
      </c>
      <c r="Q23" s="74">
        <f t="shared" si="5"/>
        <v>108.63309352517985</v>
      </c>
      <c r="R23" s="66"/>
      <c r="S23" s="67"/>
      <c r="T23" s="67"/>
      <c r="U23" s="74"/>
      <c r="V23" s="66"/>
      <c r="W23" s="67"/>
      <c r="X23" s="67"/>
      <c r="Y23" s="74"/>
      <c r="Z23" s="66"/>
      <c r="AA23" s="67"/>
      <c r="AB23" s="67"/>
      <c r="AC23" s="74"/>
      <c r="AD23" s="66"/>
      <c r="AE23" s="67"/>
      <c r="AF23" s="67"/>
      <c r="AG23" s="74"/>
      <c r="AH23" s="71">
        <f t="shared" si="1"/>
        <v>139</v>
      </c>
      <c r="AI23" s="63">
        <f t="shared" si="2"/>
        <v>139</v>
      </c>
      <c r="AJ23" s="72">
        <f t="shared" si="3"/>
        <v>151</v>
      </c>
      <c r="AK23" s="73">
        <f t="shared" si="4"/>
        <v>108.63309352517985</v>
      </c>
    </row>
    <row r="24" spans="1:37" ht="22.5">
      <c r="A24" s="24" t="s">
        <v>191</v>
      </c>
      <c r="B24" s="77"/>
      <c r="C24" s="78"/>
      <c r="D24" s="78"/>
      <c r="E24" s="81"/>
      <c r="F24" s="77"/>
      <c r="G24" s="79"/>
      <c r="H24" s="79"/>
      <c r="I24" s="80"/>
      <c r="J24" s="77"/>
      <c r="K24" s="79"/>
      <c r="L24" s="79"/>
      <c r="M24" s="80"/>
      <c r="N24" s="77"/>
      <c r="O24" s="79">
        <v>70</v>
      </c>
      <c r="P24" s="79">
        <v>70</v>
      </c>
      <c r="Q24" s="80">
        <f t="shared" si="5"/>
        <v>100</v>
      </c>
      <c r="R24" s="77"/>
      <c r="S24" s="79"/>
      <c r="T24" s="79"/>
      <c r="U24" s="80"/>
      <c r="V24" s="77"/>
      <c r="W24" s="79"/>
      <c r="X24" s="79"/>
      <c r="Y24" s="80"/>
      <c r="Z24" s="77"/>
      <c r="AA24" s="79"/>
      <c r="AB24" s="79"/>
      <c r="AC24" s="80"/>
      <c r="AD24" s="77"/>
      <c r="AE24" s="79"/>
      <c r="AF24" s="79"/>
      <c r="AG24" s="80"/>
      <c r="AH24" s="71">
        <f t="shared" si="1"/>
        <v>0</v>
      </c>
      <c r="AI24" s="63">
        <f t="shared" si="2"/>
        <v>70</v>
      </c>
      <c r="AJ24" s="72">
        <f t="shared" si="3"/>
        <v>70</v>
      </c>
      <c r="AK24" s="73">
        <f t="shared" si="4"/>
        <v>100</v>
      </c>
    </row>
    <row r="25" spans="1:37" ht="33.75">
      <c r="A25" s="24" t="s">
        <v>212</v>
      </c>
      <c r="B25" s="77"/>
      <c r="C25" s="78"/>
      <c r="D25" s="78">
        <v>26</v>
      </c>
      <c r="E25" s="81"/>
      <c r="F25" s="77"/>
      <c r="G25" s="79"/>
      <c r="H25" s="79"/>
      <c r="I25" s="80"/>
      <c r="J25" s="77"/>
      <c r="K25" s="79"/>
      <c r="L25" s="79"/>
      <c r="M25" s="80"/>
      <c r="N25" s="77"/>
      <c r="O25" s="79"/>
      <c r="P25" s="79"/>
      <c r="Q25" s="80"/>
      <c r="R25" s="77"/>
      <c r="S25" s="79"/>
      <c r="T25" s="79"/>
      <c r="U25" s="80"/>
      <c r="V25" s="77"/>
      <c r="W25" s="79"/>
      <c r="X25" s="79"/>
      <c r="Y25" s="80"/>
      <c r="Z25" s="77"/>
      <c r="AA25" s="79"/>
      <c r="AB25" s="79"/>
      <c r="AC25" s="80"/>
      <c r="AD25" s="77"/>
      <c r="AE25" s="79"/>
      <c r="AF25" s="79"/>
      <c r="AG25" s="80"/>
      <c r="AH25" s="71"/>
      <c r="AI25" s="63"/>
      <c r="AJ25" s="72"/>
      <c r="AK25" s="73"/>
    </row>
    <row r="26" spans="1:37" ht="24.75" customHeight="1">
      <c r="A26" s="24" t="s">
        <v>190</v>
      </c>
      <c r="B26" s="77"/>
      <c r="C26" s="78"/>
      <c r="D26" s="78">
        <v>98</v>
      </c>
      <c r="E26" s="81"/>
      <c r="F26" s="77"/>
      <c r="G26" s="79"/>
      <c r="H26" s="79"/>
      <c r="I26" s="80"/>
      <c r="J26" s="77"/>
      <c r="K26" s="79"/>
      <c r="L26" s="79"/>
      <c r="M26" s="80"/>
      <c r="N26" s="77"/>
      <c r="O26" s="79"/>
      <c r="P26" s="79"/>
      <c r="Q26" s="80"/>
      <c r="R26" s="77"/>
      <c r="S26" s="79"/>
      <c r="T26" s="79"/>
      <c r="U26" s="80"/>
      <c r="V26" s="77"/>
      <c r="W26" s="79"/>
      <c r="X26" s="79"/>
      <c r="Y26" s="80"/>
      <c r="Z26" s="77"/>
      <c r="AA26" s="79"/>
      <c r="AB26" s="79"/>
      <c r="AC26" s="80"/>
      <c r="AD26" s="77"/>
      <c r="AE26" s="79"/>
      <c r="AF26" s="79"/>
      <c r="AG26" s="80"/>
      <c r="AH26" s="71">
        <f t="shared" si="1"/>
        <v>0</v>
      </c>
      <c r="AI26" s="63">
        <f t="shared" si="2"/>
        <v>0</v>
      </c>
      <c r="AJ26" s="72">
        <f t="shared" si="3"/>
        <v>98</v>
      </c>
      <c r="AK26" s="73"/>
    </row>
    <row r="27" spans="1:37" s="17" customFormat="1" ht="12" thickBot="1">
      <c r="A27" s="24" t="s">
        <v>5</v>
      </c>
      <c r="B27" s="75">
        <f>SUM(B4:B26)</f>
        <v>12119</v>
      </c>
      <c r="C27" s="75">
        <f>SUM(C4:C26)</f>
        <v>32266</v>
      </c>
      <c r="D27" s="146">
        <f>SUM(D4:D26)</f>
        <v>31110</v>
      </c>
      <c r="E27" s="110">
        <f>D27/C27*100</f>
        <v>96.4172813487882</v>
      </c>
      <c r="F27" s="75">
        <f>SUM(F4:F26)</f>
        <v>75076</v>
      </c>
      <c r="G27" s="75">
        <f>SUM(G4:G26)</f>
        <v>88805</v>
      </c>
      <c r="H27" s="146">
        <f>SUM(H4:H26)</f>
        <v>88725</v>
      </c>
      <c r="I27" s="76">
        <f>H27/G27*100</f>
        <v>99.90991498226451</v>
      </c>
      <c r="J27" s="75">
        <f>SUM(J4:J26)</f>
        <v>42085</v>
      </c>
      <c r="K27" s="75">
        <f>SUM(K4:K26)</f>
        <v>40316</v>
      </c>
      <c r="L27" s="147">
        <f>SUM(L4:L26)</f>
        <v>40316</v>
      </c>
      <c r="M27" s="76">
        <f>L27/K27*100</f>
        <v>100</v>
      </c>
      <c r="N27" s="75">
        <f>SUM(N4:N26)</f>
        <v>44835</v>
      </c>
      <c r="O27" s="75">
        <f>SUM(O4:O26)</f>
        <v>46241</v>
      </c>
      <c r="P27" s="146">
        <f>SUM(P4:P26)</f>
        <v>47132</v>
      </c>
      <c r="Q27" s="76">
        <f>P27/O27*100</f>
        <v>101.9268614433079</v>
      </c>
      <c r="R27" s="75">
        <f>SUM(R4:R26)</f>
        <v>12963</v>
      </c>
      <c r="S27" s="75">
        <f>SUM(S4:S26)</f>
        <v>14784</v>
      </c>
      <c r="T27" s="146">
        <f>SUM(T4:T26)</f>
        <v>14742</v>
      </c>
      <c r="U27" s="76">
        <f>T27/S27*100</f>
        <v>99.7159090909091</v>
      </c>
      <c r="V27" s="75">
        <f>SUM(V4:V26)</f>
        <v>36870</v>
      </c>
      <c r="W27" s="75">
        <f>SUM(W4:W26)</f>
        <v>43293</v>
      </c>
      <c r="X27" s="146">
        <f>SUM(X4:X26)</f>
        <v>42439</v>
      </c>
      <c r="Y27" s="76">
        <f>X27/W27*100</f>
        <v>98.02739472894001</v>
      </c>
      <c r="Z27" s="75">
        <f>SUM(Z4:Z26)</f>
        <v>44836</v>
      </c>
      <c r="AA27" s="75">
        <f>SUM(AA4:AA26)</f>
        <v>44836</v>
      </c>
      <c r="AB27" s="146">
        <f>SUM(AB4:AB26)</f>
        <v>34244</v>
      </c>
      <c r="AC27" s="76">
        <f>AB27/AA27*100</f>
        <v>76.37612632705861</v>
      </c>
      <c r="AD27" s="75">
        <f>SUM(AD4:AD26)</f>
        <v>9200</v>
      </c>
      <c r="AE27" s="75">
        <f>SUM(AE4:AE26)</f>
        <v>9200</v>
      </c>
      <c r="AF27" s="109">
        <f>SUM(AF4:AF26)</f>
        <v>0</v>
      </c>
      <c r="AG27" s="76">
        <f>AF27/AE27*100</f>
        <v>0</v>
      </c>
      <c r="AH27" s="71">
        <f t="shared" si="1"/>
        <v>277984</v>
      </c>
      <c r="AI27" s="63">
        <f t="shared" si="2"/>
        <v>319741</v>
      </c>
      <c r="AJ27" s="148">
        <f>D27+H27+L27+P27+T27+X27+AB27+AF27</f>
        <v>298708</v>
      </c>
      <c r="AK27" s="73">
        <f t="shared" si="4"/>
        <v>93.42186332062514</v>
      </c>
    </row>
    <row r="28" spans="1:37" ht="11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1"/>
      <c r="AJ28" s="21"/>
      <c r="AK28" s="21"/>
    </row>
  </sheetData>
  <sheetProtection selectLockedCells="1" selectUnlockedCells="1"/>
  <mergeCells count="9">
    <mergeCell ref="Z2:AC2"/>
    <mergeCell ref="AD2:AG2"/>
    <mergeCell ref="AH2:AK2"/>
    <mergeCell ref="B2:E2"/>
    <mergeCell ref="F2:I2"/>
    <mergeCell ref="J2:M2"/>
    <mergeCell ref="N2:Q2"/>
    <mergeCell ref="R2:U2"/>
    <mergeCell ref="V2:Y2"/>
  </mergeCells>
  <printOptions/>
  <pageMargins left="0.05540780141843971" right="0.16" top="0.48" bottom="0.25" header="0.08865248226950355" footer="0.5118055555555555"/>
  <pageSetup horizontalDpi="600" verticalDpi="600" orientation="landscape" paperSize="8" r:id="rId1"/>
  <headerFooter alignWithMargins="0">
    <oddHeader xml:space="preserve">&amp;C&amp;"Arial,Félkövér dőlt"&amp;16Pereszteg Község Önkormányzatának 2011. évi teljesített bevételei címenként
                                                           &amp;R&amp;8 2. sz. táblázat 
adatok E Ft-ban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0"/>
  <sheetViews>
    <sheetView view="pageLayout" workbookViewId="0" topLeftCell="A1">
      <selection activeCell="T14" sqref="T14"/>
    </sheetView>
  </sheetViews>
  <sheetFormatPr defaultColWidth="9.00390625" defaultRowHeight="12.75"/>
  <cols>
    <col min="1" max="1" width="12.28125" style="17" customWidth="1"/>
    <col min="2" max="3" width="5.28125" style="15" bestFit="1" customWidth="1"/>
    <col min="4" max="5" width="5.140625" style="15" customWidth="1"/>
    <col min="6" max="8" width="4.421875" style="15" bestFit="1" customWidth="1"/>
    <col min="9" max="9" width="5.00390625" style="15" customWidth="1"/>
    <col min="10" max="12" width="5.28125" style="15" bestFit="1" customWidth="1"/>
    <col min="13" max="13" width="5.00390625" style="15" customWidth="1"/>
    <col min="14" max="16" width="4.421875" style="15" bestFit="1" customWidth="1"/>
    <col min="17" max="17" width="5.140625" style="15" customWidth="1"/>
    <col min="18" max="20" width="5.28125" style="15" bestFit="1" customWidth="1"/>
    <col min="21" max="21" width="5.28125" style="15" customWidth="1"/>
    <col min="22" max="23" width="5.28125" style="15" bestFit="1" customWidth="1"/>
    <col min="24" max="24" width="3.57421875" style="15" bestFit="1" customWidth="1"/>
    <col min="25" max="25" width="5.140625" style="15" bestFit="1" customWidth="1"/>
    <col min="26" max="28" width="3.57421875" style="15" bestFit="1" customWidth="1"/>
    <col min="29" max="29" width="5.7109375" style="15" customWidth="1"/>
    <col min="30" max="30" width="4.421875" style="15" bestFit="1" customWidth="1"/>
    <col min="31" max="31" width="5.57421875" style="15" customWidth="1"/>
    <col min="32" max="32" width="2.140625" style="15" bestFit="1" customWidth="1"/>
    <col min="33" max="33" width="5.140625" style="15" bestFit="1" customWidth="1"/>
    <col min="34" max="36" width="4.421875" style="15" bestFit="1" customWidth="1"/>
    <col min="37" max="37" width="5.140625" style="15" bestFit="1" customWidth="1"/>
    <col min="38" max="40" width="6.140625" style="17" bestFit="1" customWidth="1"/>
    <col min="41" max="41" width="5.00390625" style="17" customWidth="1"/>
    <col min="42" max="16384" width="9.00390625" style="15" customWidth="1"/>
  </cols>
  <sheetData>
    <row r="1" spans="1:41" s="18" customFormat="1" ht="23.25" customHeight="1" thickBot="1">
      <c r="A1" s="36" t="s">
        <v>0</v>
      </c>
      <c r="B1" s="171" t="s">
        <v>18</v>
      </c>
      <c r="C1" s="172"/>
      <c r="D1" s="172"/>
      <c r="E1" s="173"/>
      <c r="F1" s="171" t="s">
        <v>6</v>
      </c>
      <c r="G1" s="172"/>
      <c r="H1" s="172"/>
      <c r="I1" s="173"/>
      <c r="J1" s="171" t="s">
        <v>160</v>
      </c>
      <c r="K1" s="172"/>
      <c r="L1" s="172"/>
      <c r="M1" s="173"/>
      <c r="N1" s="171" t="s">
        <v>161</v>
      </c>
      <c r="O1" s="172"/>
      <c r="P1" s="172"/>
      <c r="Q1" s="173"/>
      <c r="R1" s="171" t="s">
        <v>162</v>
      </c>
      <c r="S1" s="172"/>
      <c r="T1" s="172"/>
      <c r="U1" s="173"/>
      <c r="V1" s="171" t="s">
        <v>163</v>
      </c>
      <c r="W1" s="172"/>
      <c r="X1" s="172"/>
      <c r="Y1" s="173"/>
      <c r="Z1" s="171" t="s">
        <v>164</v>
      </c>
      <c r="AA1" s="172"/>
      <c r="AB1" s="172"/>
      <c r="AC1" s="173"/>
      <c r="AD1" s="171" t="s">
        <v>8</v>
      </c>
      <c r="AE1" s="174"/>
      <c r="AF1" s="174"/>
      <c r="AG1" s="175"/>
      <c r="AH1" s="171" t="s">
        <v>165</v>
      </c>
      <c r="AI1" s="172"/>
      <c r="AJ1" s="172"/>
      <c r="AK1" s="172"/>
      <c r="AL1" s="176" t="s">
        <v>9</v>
      </c>
      <c r="AM1" s="177"/>
      <c r="AN1" s="177"/>
      <c r="AO1" s="177"/>
    </row>
    <row r="2" spans="1:41" s="18" customFormat="1" ht="14.25" customHeight="1">
      <c r="A2" s="37"/>
      <c r="B2" s="38" t="s">
        <v>183</v>
      </c>
      <c r="C2" s="39" t="s">
        <v>184</v>
      </c>
      <c r="D2" s="39" t="s">
        <v>185</v>
      </c>
      <c r="E2" s="40" t="s">
        <v>186</v>
      </c>
      <c r="F2" s="38" t="s">
        <v>183</v>
      </c>
      <c r="G2" s="39" t="s">
        <v>184</v>
      </c>
      <c r="H2" s="39" t="s">
        <v>185</v>
      </c>
      <c r="I2" s="40" t="s">
        <v>186</v>
      </c>
      <c r="J2" s="38" t="s">
        <v>183</v>
      </c>
      <c r="K2" s="39" t="s">
        <v>184</v>
      </c>
      <c r="L2" s="39" t="s">
        <v>185</v>
      </c>
      <c r="M2" s="40" t="s">
        <v>186</v>
      </c>
      <c r="N2" s="38" t="s">
        <v>183</v>
      </c>
      <c r="O2" s="39" t="s">
        <v>184</v>
      </c>
      <c r="P2" s="39" t="s">
        <v>185</v>
      </c>
      <c r="Q2" s="40" t="s">
        <v>186</v>
      </c>
      <c r="R2" s="38" t="s">
        <v>183</v>
      </c>
      <c r="S2" s="39" t="s">
        <v>184</v>
      </c>
      <c r="T2" s="39" t="s">
        <v>185</v>
      </c>
      <c r="U2" s="40" t="s">
        <v>186</v>
      </c>
      <c r="V2" s="38" t="s">
        <v>183</v>
      </c>
      <c r="W2" s="39" t="s">
        <v>184</v>
      </c>
      <c r="X2" s="39" t="s">
        <v>185</v>
      </c>
      <c r="Y2" s="40" t="s">
        <v>186</v>
      </c>
      <c r="Z2" s="38" t="s">
        <v>183</v>
      </c>
      <c r="AA2" s="39" t="s">
        <v>184</v>
      </c>
      <c r="AB2" s="39" t="s">
        <v>185</v>
      </c>
      <c r="AC2" s="40" t="s">
        <v>186</v>
      </c>
      <c r="AD2" s="38" t="s">
        <v>183</v>
      </c>
      <c r="AE2" s="39" t="s">
        <v>184</v>
      </c>
      <c r="AF2" s="39" t="s">
        <v>185</v>
      </c>
      <c r="AG2" s="40" t="s">
        <v>186</v>
      </c>
      <c r="AH2" s="38" t="s">
        <v>183</v>
      </c>
      <c r="AI2" s="39" t="s">
        <v>184</v>
      </c>
      <c r="AJ2" s="39" t="s">
        <v>185</v>
      </c>
      <c r="AK2" s="40" t="s">
        <v>186</v>
      </c>
      <c r="AL2" s="38" t="s">
        <v>183</v>
      </c>
      <c r="AM2" s="39" t="s">
        <v>184</v>
      </c>
      <c r="AN2" s="39" t="s">
        <v>185</v>
      </c>
      <c r="AO2" s="40" t="s">
        <v>186</v>
      </c>
    </row>
    <row r="3" spans="1:41" s="18" customFormat="1" ht="33.75">
      <c r="A3" s="82" t="s">
        <v>62</v>
      </c>
      <c r="B3" s="83"/>
      <c r="C3" s="84"/>
      <c r="D3" s="84"/>
      <c r="E3" s="85"/>
      <c r="F3" s="83"/>
      <c r="G3" s="84"/>
      <c r="H3" s="84"/>
      <c r="I3" s="85"/>
      <c r="J3" s="83">
        <v>375</v>
      </c>
      <c r="K3" s="84">
        <v>2911</v>
      </c>
      <c r="L3" s="84">
        <v>1804</v>
      </c>
      <c r="M3" s="85">
        <f>L3/K3*100</f>
        <v>61.97183098591549</v>
      </c>
      <c r="N3" s="83"/>
      <c r="O3" s="84"/>
      <c r="P3" s="84"/>
      <c r="Q3" s="85"/>
      <c r="R3" s="83"/>
      <c r="S3" s="84"/>
      <c r="T3" s="84"/>
      <c r="U3" s="85"/>
      <c r="V3" s="83">
        <v>7631</v>
      </c>
      <c r="W3" s="84">
        <v>7631</v>
      </c>
      <c r="X3" s="84">
        <v>0</v>
      </c>
      <c r="Y3" s="97">
        <f>X3/W3*100</f>
        <v>0</v>
      </c>
      <c r="Z3" s="83"/>
      <c r="AA3" s="84"/>
      <c r="AB3" s="84"/>
      <c r="AC3" s="85"/>
      <c r="AD3" s="83"/>
      <c r="AE3" s="86"/>
      <c r="AF3" s="86"/>
      <c r="AG3" s="85"/>
      <c r="AH3" s="87"/>
      <c r="AI3" s="86"/>
      <c r="AJ3" s="86"/>
      <c r="AK3" s="85"/>
      <c r="AL3" s="88">
        <f>B3+F3+J3+N3+R3+V3+Z3+AD3+AH3</f>
        <v>8006</v>
      </c>
      <c r="AM3" s="12">
        <f>C3+G3+K3+O3+S3+W3+AA3+AE3+AI3</f>
        <v>10542</v>
      </c>
      <c r="AN3" s="12">
        <f>D3+H3+L3+P3+T3+X3+AB3+AF3+AJ3</f>
        <v>1804</v>
      </c>
      <c r="AO3" s="32">
        <f>AN3/AM3*100</f>
        <v>17.112502371466515</v>
      </c>
    </row>
    <row r="4" spans="1:41" s="18" customFormat="1" ht="45">
      <c r="A4" s="82" t="s">
        <v>63</v>
      </c>
      <c r="B4" s="83"/>
      <c r="C4" s="84"/>
      <c r="D4" s="84"/>
      <c r="E4" s="85"/>
      <c r="F4" s="83"/>
      <c r="G4" s="84"/>
      <c r="H4" s="84"/>
      <c r="I4" s="85"/>
      <c r="J4" s="83">
        <v>375</v>
      </c>
      <c r="K4" s="84">
        <v>375</v>
      </c>
      <c r="L4" s="84">
        <v>1200</v>
      </c>
      <c r="M4" s="85">
        <f>L4/K4*100</f>
        <v>320</v>
      </c>
      <c r="N4" s="83"/>
      <c r="O4" s="84"/>
      <c r="P4" s="84"/>
      <c r="Q4" s="85"/>
      <c r="R4" s="83"/>
      <c r="S4" s="84"/>
      <c r="T4" s="84"/>
      <c r="U4" s="85"/>
      <c r="V4" s="83">
        <v>7631</v>
      </c>
      <c r="W4" s="84">
        <v>7631</v>
      </c>
      <c r="X4" s="84">
        <v>845</v>
      </c>
      <c r="Y4" s="97">
        <f>X4/W4*100</f>
        <v>11.073253833049405</v>
      </c>
      <c r="Z4" s="83"/>
      <c r="AA4" s="84"/>
      <c r="AB4" s="84"/>
      <c r="AC4" s="85"/>
      <c r="AD4" s="83"/>
      <c r="AE4" s="86"/>
      <c r="AF4" s="86"/>
      <c r="AG4" s="85"/>
      <c r="AH4" s="87"/>
      <c r="AI4" s="86"/>
      <c r="AJ4" s="86"/>
      <c r="AK4" s="85"/>
      <c r="AL4" s="88">
        <f aca="true" t="shared" si="0" ref="AL4:AL40">B4+F4+J4+N4+R4+V4+Z4+AD4+AH4</f>
        <v>8006</v>
      </c>
      <c r="AM4" s="12">
        <f aca="true" t="shared" si="1" ref="AM4:AM40">C4+G4+K4+O4+S4+W4+AA4+AE4+AI4</f>
        <v>8006</v>
      </c>
      <c r="AN4" s="12">
        <f aca="true" t="shared" si="2" ref="AN4:AN39">D4+H4+L4+P4+T4+X4+AB4+AF4+AJ4</f>
        <v>2045</v>
      </c>
      <c r="AO4" s="32">
        <f aca="true" t="shared" si="3" ref="AO4:AO40">AN4/AM4*100</f>
        <v>25.54334249313015</v>
      </c>
    </row>
    <row r="5" spans="1:41" s="18" customFormat="1" ht="56.25">
      <c r="A5" s="82" t="s">
        <v>172</v>
      </c>
      <c r="B5" s="83"/>
      <c r="C5" s="84"/>
      <c r="D5" s="84"/>
      <c r="E5" s="85"/>
      <c r="F5" s="83"/>
      <c r="G5" s="84"/>
      <c r="H5" s="84"/>
      <c r="I5" s="85"/>
      <c r="J5" s="83">
        <v>500</v>
      </c>
      <c r="K5" s="84">
        <v>500</v>
      </c>
      <c r="L5" s="84"/>
      <c r="M5" s="85"/>
      <c r="N5" s="83"/>
      <c r="O5" s="84"/>
      <c r="P5" s="84"/>
      <c r="Q5" s="85"/>
      <c r="R5" s="83"/>
      <c r="S5" s="84"/>
      <c r="T5" s="84"/>
      <c r="U5" s="85"/>
      <c r="V5" s="83"/>
      <c r="W5" s="84"/>
      <c r="X5" s="84"/>
      <c r="Y5" s="85"/>
      <c r="Z5" s="83"/>
      <c r="AA5" s="84"/>
      <c r="AB5" s="84"/>
      <c r="AC5" s="85"/>
      <c r="AD5" s="83"/>
      <c r="AE5" s="86"/>
      <c r="AF5" s="86"/>
      <c r="AG5" s="85"/>
      <c r="AH5" s="87"/>
      <c r="AI5" s="86"/>
      <c r="AJ5" s="86"/>
      <c r="AK5" s="85"/>
      <c r="AL5" s="88">
        <f t="shared" si="0"/>
        <v>500</v>
      </c>
      <c r="AM5" s="12">
        <f t="shared" si="1"/>
        <v>500</v>
      </c>
      <c r="AN5" s="12">
        <f t="shared" si="2"/>
        <v>0</v>
      </c>
      <c r="AO5" s="32">
        <f t="shared" si="3"/>
        <v>0</v>
      </c>
    </row>
    <row r="6" spans="1:41" ht="39.75" customHeight="1">
      <c r="A6" s="49" t="s">
        <v>24</v>
      </c>
      <c r="B6" s="28"/>
      <c r="C6" s="14"/>
      <c r="D6" s="14"/>
      <c r="E6" s="29"/>
      <c r="F6" s="28"/>
      <c r="G6" s="14"/>
      <c r="H6" s="14"/>
      <c r="I6" s="29"/>
      <c r="J6" s="28">
        <v>38</v>
      </c>
      <c r="K6" s="14">
        <v>38</v>
      </c>
      <c r="L6" s="14"/>
      <c r="M6" s="29"/>
      <c r="N6" s="28"/>
      <c r="O6" s="14"/>
      <c r="P6" s="14"/>
      <c r="Q6" s="29"/>
      <c r="R6" s="28"/>
      <c r="S6" s="14"/>
      <c r="T6" s="14"/>
      <c r="U6" s="29"/>
      <c r="V6" s="28"/>
      <c r="W6" s="14"/>
      <c r="X6" s="14"/>
      <c r="Y6" s="29"/>
      <c r="Z6" s="28"/>
      <c r="AA6" s="14"/>
      <c r="AB6" s="14"/>
      <c r="AC6" s="29"/>
      <c r="AD6" s="28"/>
      <c r="AE6" s="89"/>
      <c r="AF6" s="89"/>
      <c r="AG6" s="29"/>
      <c r="AH6" s="90"/>
      <c r="AI6" s="89"/>
      <c r="AJ6" s="89"/>
      <c r="AK6" s="29"/>
      <c r="AL6" s="88">
        <f t="shared" si="0"/>
        <v>38</v>
      </c>
      <c r="AM6" s="12">
        <f t="shared" si="1"/>
        <v>38</v>
      </c>
      <c r="AN6" s="12">
        <f t="shared" si="2"/>
        <v>0</v>
      </c>
      <c r="AO6" s="32">
        <f t="shared" si="3"/>
        <v>0</v>
      </c>
    </row>
    <row r="7" spans="1:41" ht="22.5">
      <c r="A7" s="49" t="s">
        <v>34</v>
      </c>
      <c r="B7" s="28">
        <v>2576</v>
      </c>
      <c r="C7" s="14">
        <v>2641</v>
      </c>
      <c r="D7" s="14">
        <v>2440</v>
      </c>
      <c r="E7" s="29">
        <f>D7/C7*100</f>
        <v>92.3892464975388</v>
      </c>
      <c r="F7" s="28">
        <v>618</v>
      </c>
      <c r="G7" s="14">
        <v>618</v>
      </c>
      <c r="H7" s="14">
        <v>582</v>
      </c>
      <c r="I7" s="29">
        <f>H7/G7*100</f>
        <v>94.1747572815534</v>
      </c>
      <c r="J7" s="28">
        <v>1057</v>
      </c>
      <c r="K7" s="14">
        <v>1057</v>
      </c>
      <c r="L7" s="14">
        <v>1013</v>
      </c>
      <c r="M7" s="29">
        <f>L7/K7*100</f>
        <v>95.83727530747397</v>
      </c>
      <c r="N7" s="28"/>
      <c r="O7" s="14"/>
      <c r="P7" s="14"/>
      <c r="Q7" s="29"/>
      <c r="R7" s="28"/>
      <c r="S7" s="14"/>
      <c r="T7" s="14"/>
      <c r="U7" s="29"/>
      <c r="V7" s="28"/>
      <c r="W7" s="14"/>
      <c r="X7" s="14"/>
      <c r="Y7" s="29"/>
      <c r="Z7" s="28"/>
      <c r="AA7" s="14"/>
      <c r="AB7" s="14"/>
      <c r="AC7" s="29"/>
      <c r="AD7" s="28"/>
      <c r="AE7" s="89"/>
      <c r="AF7" s="89"/>
      <c r="AG7" s="29"/>
      <c r="AH7" s="90"/>
      <c r="AI7" s="89"/>
      <c r="AJ7" s="89"/>
      <c r="AK7" s="29"/>
      <c r="AL7" s="88">
        <f t="shared" si="0"/>
        <v>4251</v>
      </c>
      <c r="AM7" s="12">
        <f t="shared" si="1"/>
        <v>4316</v>
      </c>
      <c r="AN7" s="12">
        <f t="shared" si="2"/>
        <v>4035</v>
      </c>
      <c r="AO7" s="32">
        <f t="shared" si="3"/>
        <v>93.48934198331789</v>
      </c>
    </row>
    <row r="8" spans="1:41" ht="22.5">
      <c r="A8" s="49" t="s">
        <v>35</v>
      </c>
      <c r="B8" s="28">
        <v>3240</v>
      </c>
      <c r="C8" s="14">
        <v>3616</v>
      </c>
      <c r="D8" s="14">
        <v>5034</v>
      </c>
      <c r="E8" s="29">
        <f>D8/C8*100</f>
        <v>139.2146017699115</v>
      </c>
      <c r="F8" s="28">
        <v>875</v>
      </c>
      <c r="G8" s="14">
        <v>973</v>
      </c>
      <c r="H8" s="14">
        <v>1346</v>
      </c>
      <c r="I8" s="29">
        <f>H8/G8*100</f>
        <v>138.33504624871532</v>
      </c>
      <c r="J8" s="28">
        <v>549</v>
      </c>
      <c r="K8" s="14">
        <v>549</v>
      </c>
      <c r="L8" s="14">
        <v>461</v>
      </c>
      <c r="M8" s="29">
        <f aca="true" t="shared" si="4" ref="M8:M20">L8/K8*100</f>
        <v>83.97085610200364</v>
      </c>
      <c r="N8" s="28"/>
      <c r="O8" s="14"/>
      <c r="P8" s="14"/>
      <c r="Q8" s="29"/>
      <c r="R8" s="28"/>
      <c r="S8" s="14"/>
      <c r="T8" s="14">
        <v>53</v>
      </c>
      <c r="U8" s="29"/>
      <c r="V8" s="28"/>
      <c r="W8" s="14"/>
      <c r="X8" s="14"/>
      <c r="Y8" s="29"/>
      <c r="Z8" s="28"/>
      <c r="AA8" s="14"/>
      <c r="AB8" s="14"/>
      <c r="AC8" s="29"/>
      <c r="AD8" s="28"/>
      <c r="AE8" s="89"/>
      <c r="AF8" s="89"/>
      <c r="AG8" s="29"/>
      <c r="AH8" s="90"/>
      <c r="AI8" s="89"/>
      <c r="AJ8" s="89"/>
      <c r="AK8" s="29"/>
      <c r="AL8" s="88">
        <f t="shared" si="0"/>
        <v>4664</v>
      </c>
      <c r="AM8" s="12">
        <f t="shared" si="1"/>
        <v>5138</v>
      </c>
      <c r="AN8" s="12">
        <f t="shared" si="2"/>
        <v>6894</v>
      </c>
      <c r="AO8" s="32">
        <f t="shared" si="3"/>
        <v>134.17672246010122</v>
      </c>
    </row>
    <row r="9" spans="1:41" ht="45">
      <c r="A9" s="49" t="s">
        <v>36</v>
      </c>
      <c r="B9" s="28">
        <v>10351</v>
      </c>
      <c r="C9" s="14">
        <v>11671</v>
      </c>
      <c r="D9" s="14">
        <v>10201</v>
      </c>
      <c r="E9" s="29">
        <f>D9/C9*100</f>
        <v>87.4046782623597</v>
      </c>
      <c r="F9" s="28">
        <v>2597</v>
      </c>
      <c r="G9" s="14">
        <v>2747</v>
      </c>
      <c r="H9" s="14">
        <v>2414</v>
      </c>
      <c r="I9" s="29">
        <f>H9/G9*100</f>
        <v>87.87768474699672</v>
      </c>
      <c r="J9" s="28">
        <v>4181</v>
      </c>
      <c r="K9" s="14">
        <v>4181</v>
      </c>
      <c r="L9" s="14">
        <v>3620</v>
      </c>
      <c r="M9" s="29">
        <f t="shared" si="4"/>
        <v>86.58215737861755</v>
      </c>
      <c r="N9" s="28"/>
      <c r="O9" s="14"/>
      <c r="P9" s="14"/>
      <c r="Q9" s="29"/>
      <c r="R9" s="28">
        <v>190</v>
      </c>
      <c r="S9" s="14">
        <v>190</v>
      </c>
      <c r="T9" s="14">
        <v>170</v>
      </c>
      <c r="U9" s="29">
        <f>T9/S9*100</f>
        <v>89.47368421052632</v>
      </c>
      <c r="V9" s="28">
        <v>10000</v>
      </c>
      <c r="W9" s="14">
        <v>10000</v>
      </c>
      <c r="X9" s="14"/>
      <c r="Y9" s="29"/>
      <c r="Z9" s="28"/>
      <c r="AA9" s="14"/>
      <c r="AB9" s="14"/>
      <c r="AC9" s="29"/>
      <c r="AD9" s="28">
        <v>500</v>
      </c>
      <c r="AE9" s="89">
        <v>6640</v>
      </c>
      <c r="AF9" s="89"/>
      <c r="AG9" s="29"/>
      <c r="AH9" s="90"/>
      <c r="AI9" s="89"/>
      <c r="AJ9" s="89"/>
      <c r="AK9" s="29"/>
      <c r="AL9" s="88">
        <f t="shared" si="0"/>
        <v>27819</v>
      </c>
      <c r="AM9" s="12">
        <f t="shared" si="1"/>
        <v>35429</v>
      </c>
      <c r="AN9" s="12">
        <f t="shared" si="2"/>
        <v>16405</v>
      </c>
      <c r="AO9" s="32">
        <f t="shared" si="3"/>
        <v>46.303875356346495</v>
      </c>
    </row>
    <row r="10" spans="1:41" ht="45">
      <c r="A10" s="49" t="s">
        <v>37</v>
      </c>
      <c r="B10" s="28">
        <v>1889</v>
      </c>
      <c r="C10" s="14">
        <v>1889</v>
      </c>
      <c r="D10" s="14">
        <v>1963</v>
      </c>
      <c r="E10" s="29">
        <f>D10/C10*100</f>
        <v>103.9174166225516</v>
      </c>
      <c r="F10" s="28">
        <v>471</v>
      </c>
      <c r="G10" s="14">
        <v>471</v>
      </c>
      <c r="H10" s="14">
        <v>491</v>
      </c>
      <c r="I10" s="29">
        <f>H10/G10*100</f>
        <v>104.24628450106157</v>
      </c>
      <c r="J10" s="28">
        <v>1075</v>
      </c>
      <c r="K10" s="14">
        <v>1075</v>
      </c>
      <c r="L10" s="14">
        <v>820</v>
      </c>
      <c r="M10" s="29">
        <f t="shared" si="4"/>
        <v>76.27906976744187</v>
      </c>
      <c r="N10" s="28"/>
      <c r="O10" s="14"/>
      <c r="P10" s="14"/>
      <c r="Q10" s="29"/>
      <c r="R10" s="28"/>
      <c r="S10" s="14"/>
      <c r="T10" s="14"/>
      <c r="U10" s="29"/>
      <c r="V10" s="28"/>
      <c r="W10" s="14"/>
      <c r="X10" s="14"/>
      <c r="Y10" s="29"/>
      <c r="Z10" s="28"/>
      <c r="AA10" s="14"/>
      <c r="AB10" s="14"/>
      <c r="AC10" s="29"/>
      <c r="AD10" s="28"/>
      <c r="AE10" s="89"/>
      <c r="AF10" s="89"/>
      <c r="AG10" s="29"/>
      <c r="AH10" s="90"/>
      <c r="AI10" s="89"/>
      <c r="AJ10" s="89"/>
      <c r="AK10" s="29"/>
      <c r="AL10" s="88">
        <f t="shared" si="0"/>
        <v>3435</v>
      </c>
      <c r="AM10" s="12">
        <f t="shared" si="1"/>
        <v>3435</v>
      </c>
      <c r="AN10" s="12">
        <f t="shared" si="2"/>
        <v>3274</v>
      </c>
      <c r="AO10" s="32">
        <f t="shared" si="3"/>
        <v>95.31295487627366</v>
      </c>
    </row>
    <row r="11" spans="1:41" ht="22.5">
      <c r="A11" s="49" t="s">
        <v>210</v>
      </c>
      <c r="B11" s="28"/>
      <c r="C11" s="14"/>
      <c r="D11" s="14">
        <v>558</v>
      </c>
      <c r="E11" s="29"/>
      <c r="F11" s="28"/>
      <c r="G11" s="14">
        <v>120</v>
      </c>
      <c r="H11" s="14">
        <v>135</v>
      </c>
      <c r="I11" s="29">
        <f>H11/G11*100</f>
        <v>112.5</v>
      </c>
      <c r="J11" s="28"/>
      <c r="K11" s="14"/>
      <c r="L11" s="14">
        <v>150</v>
      </c>
      <c r="M11" s="29"/>
      <c r="N11" s="28"/>
      <c r="O11" s="14"/>
      <c r="P11" s="14"/>
      <c r="Q11" s="29"/>
      <c r="R11" s="28"/>
      <c r="S11" s="14"/>
      <c r="T11" s="14"/>
      <c r="U11" s="29"/>
      <c r="V11" s="28"/>
      <c r="W11" s="14"/>
      <c r="X11" s="14"/>
      <c r="Y11" s="29"/>
      <c r="Z11" s="28"/>
      <c r="AA11" s="14"/>
      <c r="AB11" s="14"/>
      <c r="AC11" s="29"/>
      <c r="AD11" s="28"/>
      <c r="AE11" s="89"/>
      <c r="AF11" s="89"/>
      <c r="AG11" s="29"/>
      <c r="AH11" s="90"/>
      <c r="AI11" s="89"/>
      <c r="AJ11" s="89"/>
      <c r="AK11" s="29"/>
      <c r="AL11" s="88"/>
      <c r="AM11" s="12"/>
      <c r="AN11" s="12">
        <f t="shared" si="2"/>
        <v>843</v>
      </c>
      <c r="AO11" s="32"/>
    </row>
    <row r="12" spans="1:41" ht="11.25">
      <c r="A12" s="49" t="s">
        <v>38</v>
      </c>
      <c r="B12" s="28"/>
      <c r="C12" s="14"/>
      <c r="D12" s="14"/>
      <c r="E12" s="29"/>
      <c r="F12" s="28"/>
      <c r="G12" s="14"/>
      <c r="H12" s="14"/>
      <c r="I12" s="29"/>
      <c r="J12" s="28">
        <v>2750</v>
      </c>
      <c r="K12" s="14">
        <v>2750</v>
      </c>
      <c r="L12" s="14">
        <v>2100</v>
      </c>
      <c r="M12" s="29">
        <f t="shared" si="4"/>
        <v>76.36363636363637</v>
      </c>
      <c r="N12" s="28"/>
      <c r="O12" s="14"/>
      <c r="P12" s="14"/>
      <c r="Q12" s="29"/>
      <c r="R12" s="28"/>
      <c r="S12" s="14"/>
      <c r="T12" s="14"/>
      <c r="U12" s="29"/>
      <c r="V12" s="28"/>
      <c r="W12" s="14"/>
      <c r="X12" s="14"/>
      <c r="Y12" s="29"/>
      <c r="Z12" s="28"/>
      <c r="AA12" s="14"/>
      <c r="AB12" s="14"/>
      <c r="AC12" s="29"/>
      <c r="AD12" s="28"/>
      <c r="AE12" s="89"/>
      <c r="AF12" s="89"/>
      <c r="AG12" s="29"/>
      <c r="AH12" s="90"/>
      <c r="AI12" s="89"/>
      <c r="AJ12" s="89"/>
      <c r="AK12" s="29"/>
      <c r="AL12" s="88">
        <f t="shared" si="0"/>
        <v>2750</v>
      </c>
      <c r="AM12" s="12">
        <f t="shared" si="1"/>
        <v>2750</v>
      </c>
      <c r="AN12" s="12">
        <f t="shared" si="2"/>
        <v>2100</v>
      </c>
      <c r="AO12" s="32">
        <f t="shared" si="3"/>
        <v>76.36363636363637</v>
      </c>
    </row>
    <row r="13" spans="1:41" ht="56.25">
      <c r="A13" s="49" t="s">
        <v>39</v>
      </c>
      <c r="B13" s="28"/>
      <c r="C13" s="14"/>
      <c r="D13" s="14">
        <v>16</v>
      </c>
      <c r="E13" s="29"/>
      <c r="F13" s="28"/>
      <c r="G13" s="14"/>
      <c r="H13" s="14">
        <v>1</v>
      </c>
      <c r="I13" s="29"/>
      <c r="J13" s="28">
        <v>1555</v>
      </c>
      <c r="K13" s="14">
        <v>3055</v>
      </c>
      <c r="L13" s="14">
        <v>3448</v>
      </c>
      <c r="M13" s="29">
        <f t="shared" si="4"/>
        <v>112.86415711947626</v>
      </c>
      <c r="N13" s="28"/>
      <c r="O13" s="14"/>
      <c r="P13" s="14"/>
      <c r="Q13" s="29"/>
      <c r="R13" s="28">
        <v>5500</v>
      </c>
      <c r="S13" s="14">
        <v>11500</v>
      </c>
      <c r="T13" s="14">
        <v>10210</v>
      </c>
      <c r="U13" s="29">
        <f>T13/S13*100</f>
        <v>88.78260869565217</v>
      </c>
      <c r="V13" s="28"/>
      <c r="W13" s="14"/>
      <c r="X13" s="14"/>
      <c r="Y13" s="29"/>
      <c r="Z13" s="28"/>
      <c r="AA13" s="14"/>
      <c r="AB13" s="14"/>
      <c r="AC13" s="29"/>
      <c r="AD13" s="28"/>
      <c r="AE13" s="89"/>
      <c r="AF13" s="89"/>
      <c r="AG13" s="29"/>
      <c r="AH13" s="90"/>
      <c r="AI13" s="89"/>
      <c r="AJ13" s="89"/>
      <c r="AK13" s="29"/>
      <c r="AL13" s="88">
        <f t="shared" si="0"/>
        <v>7055</v>
      </c>
      <c r="AM13" s="12">
        <f t="shared" si="1"/>
        <v>14555</v>
      </c>
      <c r="AN13" s="12">
        <f t="shared" si="2"/>
        <v>13675</v>
      </c>
      <c r="AO13" s="32">
        <f t="shared" si="3"/>
        <v>93.95396770869117</v>
      </c>
    </row>
    <row r="14" spans="1:41" ht="56.25">
      <c r="A14" s="49" t="s">
        <v>66</v>
      </c>
      <c r="B14" s="28"/>
      <c r="C14" s="14"/>
      <c r="D14" s="14"/>
      <c r="E14" s="29"/>
      <c r="F14" s="28"/>
      <c r="G14" s="14"/>
      <c r="H14" s="14"/>
      <c r="I14" s="29"/>
      <c r="J14" s="28">
        <v>350</v>
      </c>
      <c r="K14" s="14">
        <v>12553</v>
      </c>
      <c r="L14" s="14">
        <v>13115</v>
      </c>
      <c r="M14" s="29">
        <f t="shared" si="4"/>
        <v>104.47701744602884</v>
      </c>
      <c r="N14" s="28"/>
      <c r="O14" s="14"/>
      <c r="P14" s="14"/>
      <c r="Q14" s="29"/>
      <c r="R14" s="28">
        <v>66917</v>
      </c>
      <c r="S14" s="14">
        <v>66917</v>
      </c>
      <c r="T14" s="14">
        <v>66538</v>
      </c>
      <c r="U14" s="29">
        <f>T14/S14*100</f>
        <v>99.43362673162277</v>
      </c>
      <c r="V14" s="28"/>
      <c r="W14" s="14"/>
      <c r="X14" s="14"/>
      <c r="Y14" s="29"/>
      <c r="Z14" s="28"/>
      <c r="AA14" s="14"/>
      <c r="AB14" s="14"/>
      <c r="AC14" s="29"/>
      <c r="AD14" s="28"/>
      <c r="AE14" s="89"/>
      <c r="AF14" s="89"/>
      <c r="AG14" s="29"/>
      <c r="AH14" s="90"/>
      <c r="AI14" s="89"/>
      <c r="AJ14" s="89"/>
      <c r="AK14" s="29"/>
      <c r="AL14" s="88">
        <f t="shared" si="0"/>
        <v>67267</v>
      </c>
      <c r="AM14" s="12">
        <f t="shared" si="1"/>
        <v>79470</v>
      </c>
      <c r="AN14" s="12">
        <f t="shared" si="2"/>
        <v>79653</v>
      </c>
      <c r="AO14" s="32">
        <f t="shared" si="3"/>
        <v>100.23027557568894</v>
      </c>
    </row>
    <row r="15" spans="1:41" ht="33.75">
      <c r="A15" s="49" t="s">
        <v>173</v>
      </c>
      <c r="B15" s="28"/>
      <c r="C15" s="14"/>
      <c r="D15" s="14"/>
      <c r="E15" s="29"/>
      <c r="F15" s="28"/>
      <c r="G15" s="14"/>
      <c r="H15" s="14"/>
      <c r="I15" s="29"/>
      <c r="J15" s="28">
        <v>500</v>
      </c>
      <c r="K15" s="14">
        <v>969</v>
      </c>
      <c r="L15" s="14">
        <v>532</v>
      </c>
      <c r="M15" s="29">
        <f t="shared" si="4"/>
        <v>54.90196078431373</v>
      </c>
      <c r="N15" s="28"/>
      <c r="O15" s="14"/>
      <c r="P15" s="14"/>
      <c r="Q15" s="29"/>
      <c r="R15" s="28"/>
      <c r="S15" s="14"/>
      <c r="T15" s="14"/>
      <c r="U15" s="29"/>
      <c r="V15" s="28"/>
      <c r="W15" s="14"/>
      <c r="X15" s="14"/>
      <c r="Y15" s="29"/>
      <c r="Z15" s="28"/>
      <c r="AA15" s="14"/>
      <c r="AB15" s="14"/>
      <c r="AC15" s="29"/>
      <c r="AD15" s="28"/>
      <c r="AE15" s="89"/>
      <c r="AF15" s="89"/>
      <c r="AG15" s="29"/>
      <c r="AH15" s="90"/>
      <c r="AI15" s="89"/>
      <c r="AJ15" s="89"/>
      <c r="AK15" s="29"/>
      <c r="AL15" s="88">
        <f t="shared" si="0"/>
        <v>500</v>
      </c>
      <c r="AM15" s="12">
        <f t="shared" si="1"/>
        <v>969</v>
      </c>
      <c r="AN15" s="12">
        <f t="shared" si="2"/>
        <v>532</v>
      </c>
      <c r="AO15" s="32">
        <f t="shared" si="3"/>
        <v>54.90196078431373</v>
      </c>
    </row>
    <row r="16" spans="1:41" ht="22.5">
      <c r="A16" s="49" t="s">
        <v>40</v>
      </c>
      <c r="B16" s="28"/>
      <c r="C16" s="14"/>
      <c r="D16" s="14"/>
      <c r="E16" s="29"/>
      <c r="F16" s="28"/>
      <c r="G16" s="14"/>
      <c r="H16" s="14"/>
      <c r="I16" s="29"/>
      <c r="J16" s="28">
        <v>800</v>
      </c>
      <c r="K16" s="14">
        <v>800</v>
      </c>
      <c r="L16" s="14">
        <v>440</v>
      </c>
      <c r="M16" s="29">
        <f t="shared" si="4"/>
        <v>55.00000000000001</v>
      </c>
      <c r="N16" s="28"/>
      <c r="O16" s="14"/>
      <c r="P16" s="14"/>
      <c r="Q16" s="29"/>
      <c r="R16" s="28"/>
      <c r="S16" s="14"/>
      <c r="T16" s="14"/>
      <c r="U16" s="29"/>
      <c r="V16" s="28"/>
      <c r="W16" s="14"/>
      <c r="X16" s="14"/>
      <c r="Y16" s="29"/>
      <c r="Z16" s="28"/>
      <c r="AA16" s="14"/>
      <c r="AB16" s="14"/>
      <c r="AC16" s="29"/>
      <c r="AD16" s="28"/>
      <c r="AE16" s="89"/>
      <c r="AF16" s="89"/>
      <c r="AG16" s="29"/>
      <c r="AH16" s="90">
        <v>4000</v>
      </c>
      <c r="AI16" s="89">
        <v>4000</v>
      </c>
      <c r="AJ16" s="89">
        <v>4000</v>
      </c>
      <c r="AK16" s="29">
        <f>AJ16/AI16*100</f>
        <v>100</v>
      </c>
      <c r="AL16" s="88">
        <f t="shared" si="0"/>
        <v>4800</v>
      </c>
      <c r="AM16" s="12">
        <f t="shared" si="1"/>
        <v>4800</v>
      </c>
      <c r="AN16" s="12">
        <f t="shared" si="2"/>
        <v>4440</v>
      </c>
      <c r="AO16" s="32">
        <f t="shared" si="3"/>
        <v>92.5</v>
      </c>
    </row>
    <row r="17" spans="1:41" ht="22.5">
      <c r="A17" s="49" t="s">
        <v>41</v>
      </c>
      <c r="B17" s="28"/>
      <c r="C17" s="14"/>
      <c r="D17" s="14"/>
      <c r="E17" s="29"/>
      <c r="F17" s="28"/>
      <c r="G17" s="14"/>
      <c r="H17" s="14"/>
      <c r="I17" s="29"/>
      <c r="J17" s="28"/>
      <c r="K17" s="14"/>
      <c r="L17" s="14"/>
      <c r="M17" s="29"/>
      <c r="N17" s="28">
        <v>490</v>
      </c>
      <c r="O17" s="14">
        <v>490</v>
      </c>
      <c r="P17" s="14">
        <v>470</v>
      </c>
      <c r="Q17" s="29">
        <f>P17/O17*100</f>
        <v>95.91836734693877</v>
      </c>
      <c r="R17" s="28"/>
      <c r="S17" s="14"/>
      <c r="T17" s="14"/>
      <c r="U17" s="29"/>
      <c r="V17" s="28"/>
      <c r="W17" s="14"/>
      <c r="X17" s="14"/>
      <c r="Y17" s="29"/>
      <c r="Z17" s="28"/>
      <c r="AA17" s="14"/>
      <c r="AB17" s="14"/>
      <c r="AC17" s="29"/>
      <c r="AD17" s="28"/>
      <c r="AE17" s="89"/>
      <c r="AF17" s="89"/>
      <c r="AG17" s="29"/>
      <c r="AH17" s="90"/>
      <c r="AI17" s="89"/>
      <c r="AJ17" s="89"/>
      <c r="AK17" s="29"/>
      <c r="AL17" s="88">
        <f t="shared" si="0"/>
        <v>490</v>
      </c>
      <c r="AM17" s="12">
        <f t="shared" si="1"/>
        <v>490</v>
      </c>
      <c r="AN17" s="12">
        <f t="shared" si="2"/>
        <v>470</v>
      </c>
      <c r="AO17" s="32">
        <f t="shared" si="3"/>
        <v>95.91836734693877</v>
      </c>
    </row>
    <row r="18" spans="1:41" ht="33.75">
      <c r="A18" s="49" t="s">
        <v>42</v>
      </c>
      <c r="B18" s="28"/>
      <c r="C18" s="14"/>
      <c r="D18" s="14"/>
      <c r="E18" s="29"/>
      <c r="F18" s="28"/>
      <c r="G18" s="14"/>
      <c r="H18" s="14"/>
      <c r="I18" s="29"/>
      <c r="J18" s="28">
        <v>39880</v>
      </c>
      <c r="K18" s="14">
        <v>39880</v>
      </c>
      <c r="L18" s="14">
        <v>37063</v>
      </c>
      <c r="M18" s="29">
        <f t="shared" si="4"/>
        <v>92.93630892678034</v>
      </c>
      <c r="N18" s="28"/>
      <c r="O18" s="14"/>
      <c r="P18" s="14"/>
      <c r="Q18" s="29"/>
      <c r="R18" s="28">
        <v>3200</v>
      </c>
      <c r="S18" s="14">
        <v>6500</v>
      </c>
      <c r="T18" s="14">
        <v>5826</v>
      </c>
      <c r="U18" s="29">
        <f>T18/S18*100</f>
        <v>89.63076923076923</v>
      </c>
      <c r="V18" s="28"/>
      <c r="W18" s="14"/>
      <c r="X18" s="14"/>
      <c r="Y18" s="29"/>
      <c r="Z18" s="28"/>
      <c r="AA18" s="14"/>
      <c r="AB18" s="14"/>
      <c r="AC18" s="29"/>
      <c r="AD18" s="28">
        <v>4700</v>
      </c>
      <c r="AE18" s="89">
        <v>4700</v>
      </c>
      <c r="AF18" s="89"/>
      <c r="AG18" s="29"/>
      <c r="AH18" s="90"/>
      <c r="AI18" s="89"/>
      <c r="AJ18" s="89"/>
      <c r="AK18" s="29"/>
      <c r="AL18" s="88">
        <f t="shared" si="0"/>
        <v>47780</v>
      </c>
      <c r="AM18" s="12">
        <f t="shared" si="1"/>
        <v>51080</v>
      </c>
      <c r="AN18" s="12">
        <f t="shared" si="2"/>
        <v>42889</v>
      </c>
      <c r="AO18" s="32">
        <f t="shared" si="3"/>
        <v>83.96436961628817</v>
      </c>
    </row>
    <row r="19" spans="1:41" ht="45">
      <c r="A19" s="49" t="s">
        <v>61</v>
      </c>
      <c r="B19" s="28">
        <v>1949</v>
      </c>
      <c r="C19" s="14">
        <v>1989</v>
      </c>
      <c r="D19" s="14">
        <v>1982</v>
      </c>
      <c r="E19" s="29">
        <f>D19/C19*100</f>
        <v>99.64806435394671</v>
      </c>
      <c r="F19" s="28">
        <v>471</v>
      </c>
      <c r="G19" s="14">
        <v>471</v>
      </c>
      <c r="H19" s="14">
        <v>481</v>
      </c>
      <c r="I19" s="29">
        <f>H19/G19*100</f>
        <v>102.12314225053079</v>
      </c>
      <c r="J19" s="28">
        <v>473</v>
      </c>
      <c r="K19" s="14">
        <v>473</v>
      </c>
      <c r="L19" s="14">
        <v>318</v>
      </c>
      <c r="M19" s="29">
        <f t="shared" si="4"/>
        <v>67.23044397463002</v>
      </c>
      <c r="N19" s="28"/>
      <c r="O19" s="14"/>
      <c r="P19" s="14"/>
      <c r="Q19" s="29"/>
      <c r="R19" s="28">
        <v>163</v>
      </c>
      <c r="S19" s="14">
        <v>163</v>
      </c>
      <c r="T19" s="14">
        <v>20</v>
      </c>
      <c r="U19" s="29">
        <f>T19/S19*100</f>
        <v>12.269938650306749</v>
      </c>
      <c r="V19" s="28"/>
      <c r="W19" s="14"/>
      <c r="X19" s="14"/>
      <c r="Y19" s="29"/>
      <c r="Z19" s="28"/>
      <c r="AA19" s="14"/>
      <c r="AB19" s="14"/>
      <c r="AC19" s="29"/>
      <c r="AD19" s="28"/>
      <c r="AE19" s="89"/>
      <c r="AF19" s="89"/>
      <c r="AG19" s="29"/>
      <c r="AH19" s="90"/>
      <c r="AI19" s="89"/>
      <c r="AJ19" s="89"/>
      <c r="AK19" s="29"/>
      <c r="AL19" s="88">
        <f t="shared" si="0"/>
        <v>3056</v>
      </c>
      <c r="AM19" s="12">
        <f t="shared" si="1"/>
        <v>3096</v>
      </c>
      <c r="AN19" s="12">
        <f t="shared" si="2"/>
        <v>2801</v>
      </c>
      <c r="AO19" s="32">
        <f t="shared" si="3"/>
        <v>90.47157622739019</v>
      </c>
    </row>
    <row r="20" spans="1:41" ht="33.75">
      <c r="A20" s="49" t="s">
        <v>33</v>
      </c>
      <c r="B20" s="28"/>
      <c r="C20" s="14"/>
      <c r="D20" s="14"/>
      <c r="E20" s="29"/>
      <c r="F20" s="28"/>
      <c r="G20" s="14"/>
      <c r="H20" s="14"/>
      <c r="I20" s="29"/>
      <c r="J20" s="28">
        <v>67</v>
      </c>
      <c r="K20" s="14">
        <v>67</v>
      </c>
      <c r="L20" s="14">
        <v>69</v>
      </c>
      <c r="M20" s="29">
        <f t="shared" si="4"/>
        <v>102.98507462686568</v>
      </c>
      <c r="N20" s="28"/>
      <c r="O20" s="14"/>
      <c r="P20" s="14"/>
      <c r="Q20" s="29"/>
      <c r="R20" s="28"/>
      <c r="S20" s="14"/>
      <c r="T20" s="14"/>
      <c r="U20" s="29"/>
      <c r="V20" s="28"/>
      <c r="W20" s="14"/>
      <c r="X20" s="14"/>
      <c r="Y20" s="29"/>
      <c r="Z20" s="28"/>
      <c r="AA20" s="14"/>
      <c r="AB20" s="14"/>
      <c r="AC20" s="29"/>
      <c r="AD20" s="28"/>
      <c r="AE20" s="89"/>
      <c r="AF20" s="89"/>
      <c r="AG20" s="29"/>
      <c r="AH20" s="90"/>
      <c r="AI20" s="89"/>
      <c r="AJ20" s="89"/>
      <c r="AK20" s="29"/>
      <c r="AL20" s="88">
        <f t="shared" si="0"/>
        <v>67</v>
      </c>
      <c r="AM20" s="12">
        <f t="shared" si="1"/>
        <v>67</v>
      </c>
      <c r="AN20" s="12">
        <f t="shared" si="2"/>
        <v>69</v>
      </c>
      <c r="AO20" s="32">
        <f t="shared" si="3"/>
        <v>102.98507462686568</v>
      </c>
    </row>
    <row r="21" spans="1:41" ht="33.75">
      <c r="A21" s="49" t="s">
        <v>43</v>
      </c>
      <c r="B21" s="28"/>
      <c r="C21" s="14"/>
      <c r="D21" s="14"/>
      <c r="E21" s="29"/>
      <c r="F21" s="28"/>
      <c r="G21" s="14"/>
      <c r="H21" s="14"/>
      <c r="I21" s="29"/>
      <c r="J21" s="28"/>
      <c r="K21" s="14"/>
      <c r="L21" s="14"/>
      <c r="M21" s="29"/>
      <c r="N21" s="28">
        <v>1302</v>
      </c>
      <c r="O21" s="14">
        <v>498</v>
      </c>
      <c r="P21" s="14">
        <v>308</v>
      </c>
      <c r="Q21" s="29">
        <f aca="true" t="shared" si="5" ref="Q21:Q40">P21/O21*100</f>
        <v>61.84738955823293</v>
      </c>
      <c r="R21" s="28"/>
      <c r="S21" s="14"/>
      <c r="T21" s="14"/>
      <c r="U21" s="29"/>
      <c r="V21" s="28"/>
      <c r="W21" s="14"/>
      <c r="X21" s="14"/>
      <c r="Y21" s="29"/>
      <c r="Z21" s="28"/>
      <c r="AA21" s="14"/>
      <c r="AB21" s="14"/>
      <c r="AC21" s="29"/>
      <c r="AD21" s="28"/>
      <c r="AE21" s="89"/>
      <c r="AF21" s="89"/>
      <c r="AG21" s="29"/>
      <c r="AH21" s="90"/>
      <c r="AI21" s="89"/>
      <c r="AJ21" s="89"/>
      <c r="AK21" s="29"/>
      <c r="AL21" s="88">
        <f t="shared" si="0"/>
        <v>1302</v>
      </c>
      <c r="AM21" s="12">
        <f t="shared" si="1"/>
        <v>498</v>
      </c>
      <c r="AN21" s="12">
        <f t="shared" si="2"/>
        <v>308</v>
      </c>
      <c r="AO21" s="32">
        <f t="shared" si="3"/>
        <v>61.84738955823293</v>
      </c>
    </row>
    <row r="22" spans="1:41" ht="22.5">
      <c r="A22" s="49" t="s">
        <v>44</v>
      </c>
      <c r="B22" s="28"/>
      <c r="C22" s="14"/>
      <c r="D22" s="14"/>
      <c r="E22" s="29"/>
      <c r="F22" s="28">
        <v>340</v>
      </c>
      <c r="G22" s="14">
        <v>340</v>
      </c>
      <c r="H22" s="14">
        <v>186</v>
      </c>
      <c r="I22" s="29">
        <f>H22/G22*100</f>
        <v>54.70588235294118</v>
      </c>
      <c r="J22" s="28"/>
      <c r="K22" s="14"/>
      <c r="L22" s="14"/>
      <c r="M22" s="29"/>
      <c r="N22" s="28">
        <v>1416</v>
      </c>
      <c r="O22" s="14">
        <v>771</v>
      </c>
      <c r="P22" s="14">
        <v>771</v>
      </c>
      <c r="Q22" s="29">
        <f t="shared" si="5"/>
        <v>100</v>
      </c>
      <c r="R22" s="28"/>
      <c r="S22" s="14"/>
      <c r="T22" s="14"/>
      <c r="U22" s="29"/>
      <c r="V22" s="28"/>
      <c r="W22" s="14"/>
      <c r="X22" s="14"/>
      <c r="Y22" s="29"/>
      <c r="Z22" s="28"/>
      <c r="AA22" s="14"/>
      <c r="AB22" s="14"/>
      <c r="AC22" s="29"/>
      <c r="AD22" s="28"/>
      <c r="AE22" s="89"/>
      <c r="AF22" s="89"/>
      <c r="AG22" s="29"/>
      <c r="AH22" s="90"/>
      <c r="AI22" s="89"/>
      <c r="AJ22" s="89"/>
      <c r="AK22" s="29"/>
      <c r="AL22" s="88">
        <f t="shared" si="0"/>
        <v>1756</v>
      </c>
      <c r="AM22" s="12">
        <f t="shared" si="1"/>
        <v>1111</v>
      </c>
      <c r="AN22" s="12">
        <f t="shared" si="2"/>
        <v>957</v>
      </c>
      <c r="AO22" s="32">
        <f t="shared" si="3"/>
        <v>86.13861386138613</v>
      </c>
    </row>
    <row r="23" spans="1:41" ht="34.5" thickBot="1">
      <c r="A23" s="49" t="s">
        <v>171</v>
      </c>
      <c r="B23" s="28"/>
      <c r="C23" s="14"/>
      <c r="D23" s="14"/>
      <c r="E23" s="29"/>
      <c r="F23" s="28">
        <v>85</v>
      </c>
      <c r="G23" s="14">
        <v>85</v>
      </c>
      <c r="H23" s="14">
        <v>78</v>
      </c>
      <c r="I23" s="29">
        <f>H23/G23*100</f>
        <v>91.76470588235294</v>
      </c>
      <c r="J23" s="28"/>
      <c r="K23" s="14"/>
      <c r="L23" s="14"/>
      <c r="M23" s="29"/>
      <c r="N23" s="28">
        <v>354</v>
      </c>
      <c r="O23" s="14">
        <v>354</v>
      </c>
      <c r="P23" s="14">
        <v>323</v>
      </c>
      <c r="Q23" s="29">
        <f t="shared" si="5"/>
        <v>91.24293785310734</v>
      </c>
      <c r="R23" s="28"/>
      <c r="S23" s="14"/>
      <c r="T23" s="14"/>
      <c r="U23" s="29"/>
      <c r="V23" s="28"/>
      <c r="W23" s="14"/>
      <c r="X23" s="14"/>
      <c r="Y23" s="29"/>
      <c r="Z23" s="28"/>
      <c r="AA23" s="14"/>
      <c r="AB23" s="14"/>
      <c r="AC23" s="29"/>
      <c r="AD23" s="28"/>
      <c r="AE23" s="89"/>
      <c r="AF23" s="89"/>
      <c r="AG23" s="29"/>
      <c r="AH23" s="90"/>
      <c r="AI23" s="89"/>
      <c r="AJ23" s="89"/>
      <c r="AK23" s="29"/>
      <c r="AL23" s="88">
        <f t="shared" si="0"/>
        <v>439</v>
      </c>
      <c r="AM23" s="12">
        <f t="shared" si="1"/>
        <v>439</v>
      </c>
      <c r="AN23" s="12">
        <f t="shared" si="2"/>
        <v>401</v>
      </c>
      <c r="AO23" s="32">
        <f t="shared" si="3"/>
        <v>91.34396355353076</v>
      </c>
    </row>
    <row r="24" spans="1:41" ht="27" customHeight="1">
      <c r="A24" s="36" t="s">
        <v>0</v>
      </c>
      <c r="B24" s="171" t="s">
        <v>18</v>
      </c>
      <c r="C24" s="172"/>
      <c r="D24" s="172"/>
      <c r="E24" s="173"/>
      <c r="F24" s="171" t="s">
        <v>6</v>
      </c>
      <c r="G24" s="172"/>
      <c r="H24" s="172"/>
      <c r="I24" s="173"/>
      <c r="J24" s="171" t="s">
        <v>160</v>
      </c>
      <c r="K24" s="172"/>
      <c r="L24" s="172"/>
      <c r="M24" s="173"/>
      <c r="N24" s="171" t="s">
        <v>161</v>
      </c>
      <c r="O24" s="172"/>
      <c r="P24" s="172"/>
      <c r="Q24" s="173"/>
      <c r="R24" s="171" t="s">
        <v>162</v>
      </c>
      <c r="S24" s="172"/>
      <c r="T24" s="172"/>
      <c r="U24" s="173"/>
      <c r="V24" s="171" t="s">
        <v>163</v>
      </c>
      <c r="W24" s="172"/>
      <c r="X24" s="172"/>
      <c r="Y24" s="173"/>
      <c r="Z24" s="171" t="s">
        <v>164</v>
      </c>
      <c r="AA24" s="172"/>
      <c r="AB24" s="172"/>
      <c r="AC24" s="173"/>
      <c r="AD24" s="171" t="s">
        <v>8</v>
      </c>
      <c r="AE24" s="174"/>
      <c r="AF24" s="174"/>
      <c r="AG24" s="175"/>
      <c r="AH24" s="171" t="s">
        <v>165</v>
      </c>
      <c r="AI24" s="172"/>
      <c r="AJ24" s="172"/>
      <c r="AK24" s="172"/>
      <c r="AL24" s="176" t="s">
        <v>9</v>
      </c>
      <c r="AM24" s="177"/>
      <c r="AN24" s="177"/>
      <c r="AO24" s="177"/>
    </row>
    <row r="25" spans="1:41" ht="45">
      <c r="A25" s="49" t="s">
        <v>45</v>
      </c>
      <c r="B25" s="28"/>
      <c r="C25" s="14"/>
      <c r="D25" s="14"/>
      <c r="E25" s="29"/>
      <c r="F25" s="28"/>
      <c r="G25" s="14"/>
      <c r="H25" s="14"/>
      <c r="I25" s="29"/>
      <c r="J25" s="28"/>
      <c r="K25" s="14"/>
      <c r="L25" s="14"/>
      <c r="M25" s="29"/>
      <c r="N25" s="28">
        <v>139</v>
      </c>
      <c r="O25" s="14">
        <v>139</v>
      </c>
      <c r="P25" s="14">
        <v>151</v>
      </c>
      <c r="Q25" s="29">
        <f t="shared" si="5"/>
        <v>108.63309352517985</v>
      </c>
      <c r="R25" s="28"/>
      <c r="S25" s="14"/>
      <c r="T25" s="14"/>
      <c r="U25" s="29"/>
      <c r="V25" s="28"/>
      <c r="W25" s="14"/>
      <c r="X25" s="14"/>
      <c r="Y25" s="29"/>
      <c r="Z25" s="28"/>
      <c r="AA25" s="14"/>
      <c r="AB25" s="14"/>
      <c r="AC25" s="29"/>
      <c r="AD25" s="28"/>
      <c r="AE25" s="89"/>
      <c r="AF25" s="89"/>
      <c r="AG25" s="29"/>
      <c r="AH25" s="90"/>
      <c r="AI25" s="89"/>
      <c r="AJ25" s="89"/>
      <c r="AK25" s="29"/>
      <c r="AL25" s="88">
        <f t="shared" si="0"/>
        <v>139</v>
      </c>
      <c r="AM25" s="12">
        <f t="shared" si="1"/>
        <v>139</v>
      </c>
      <c r="AN25" s="12">
        <f t="shared" si="2"/>
        <v>151</v>
      </c>
      <c r="AO25" s="32">
        <f t="shared" si="3"/>
        <v>108.63309352517985</v>
      </c>
    </row>
    <row r="26" spans="1:41" ht="22.5">
      <c r="A26" s="49" t="s">
        <v>46</v>
      </c>
      <c r="B26" s="28"/>
      <c r="C26" s="14"/>
      <c r="D26" s="14"/>
      <c r="E26" s="29"/>
      <c r="F26" s="28"/>
      <c r="G26" s="14"/>
      <c r="H26" s="14"/>
      <c r="I26" s="29"/>
      <c r="J26" s="28"/>
      <c r="K26" s="14"/>
      <c r="L26" s="14"/>
      <c r="M26" s="29"/>
      <c r="N26" s="28">
        <v>80</v>
      </c>
      <c r="O26" s="14">
        <v>80</v>
      </c>
      <c r="P26" s="14">
        <v>31</v>
      </c>
      <c r="Q26" s="29">
        <f t="shared" si="5"/>
        <v>38.75</v>
      </c>
      <c r="R26" s="28"/>
      <c r="S26" s="14"/>
      <c r="T26" s="14"/>
      <c r="U26" s="29"/>
      <c r="V26" s="28"/>
      <c r="W26" s="14"/>
      <c r="X26" s="14"/>
      <c r="Y26" s="29"/>
      <c r="Z26" s="28"/>
      <c r="AA26" s="14"/>
      <c r="AB26" s="14"/>
      <c r="AC26" s="29"/>
      <c r="AD26" s="28"/>
      <c r="AE26" s="89"/>
      <c r="AF26" s="89"/>
      <c r="AG26" s="29"/>
      <c r="AH26" s="90"/>
      <c r="AI26" s="89"/>
      <c r="AJ26" s="89"/>
      <c r="AK26" s="29"/>
      <c r="AL26" s="88">
        <f t="shared" si="0"/>
        <v>80</v>
      </c>
      <c r="AM26" s="12">
        <f t="shared" si="1"/>
        <v>80</v>
      </c>
      <c r="AN26" s="12">
        <f t="shared" si="2"/>
        <v>31</v>
      </c>
      <c r="AO26" s="32">
        <f t="shared" si="3"/>
        <v>38.75</v>
      </c>
    </row>
    <row r="27" spans="1:41" ht="22.5">
      <c r="A27" s="49" t="s">
        <v>47</v>
      </c>
      <c r="B27" s="28"/>
      <c r="C27" s="14"/>
      <c r="D27" s="14"/>
      <c r="E27" s="29"/>
      <c r="F27" s="28"/>
      <c r="G27" s="14"/>
      <c r="H27" s="14"/>
      <c r="I27" s="29"/>
      <c r="J27" s="28"/>
      <c r="K27" s="14"/>
      <c r="L27" s="14"/>
      <c r="M27" s="29"/>
      <c r="N27" s="28">
        <v>225</v>
      </c>
      <c r="O27" s="14">
        <v>225</v>
      </c>
      <c r="P27" s="14">
        <v>195</v>
      </c>
      <c r="Q27" s="29">
        <f t="shared" si="5"/>
        <v>86.66666666666667</v>
      </c>
      <c r="R27" s="28"/>
      <c r="S27" s="14"/>
      <c r="T27" s="14"/>
      <c r="U27" s="29"/>
      <c r="V27" s="28"/>
      <c r="W27" s="14"/>
      <c r="X27" s="14"/>
      <c r="Y27" s="29"/>
      <c r="Z27" s="28"/>
      <c r="AA27" s="14"/>
      <c r="AB27" s="14"/>
      <c r="AC27" s="29"/>
      <c r="AD27" s="28"/>
      <c r="AE27" s="89"/>
      <c r="AF27" s="89"/>
      <c r="AG27" s="29"/>
      <c r="AH27" s="90"/>
      <c r="AI27" s="89"/>
      <c r="AJ27" s="89"/>
      <c r="AK27" s="29"/>
      <c r="AL27" s="88">
        <f t="shared" si="0"/>
        <v>225</v>
      </c>
      <c r="AM27" s="12">
        <f t="shared" si="1"/>
        <v>225</v>
      </c>
      <c r="AN27" s="12">
        <f t="shared" si="2"/>
        <v>195</v>
      </c>
      <c r="AO27" s="32">
        <f t="shared" si="3"/>
        <v>86.66666666666667</v>
      </c>
    </row>
    <row r="28" spans="1:41" ht="22.5">
      <c r="A28" s="49" t="s">
        <v>192</v>
      </c>
      <c r="B28" s="28"/>
      <c r="C28" s="14"/>
      <c r="D28" s="14"/>
      <c r="E28" s="29"/>
      <c r="F28" s="28"/>
      <c r="G28" s="14"/>
      <c r="H28" s="14"/>
      <c r="I28" s="29"/>
      <c r="J28" s="28"/>
      <c r="K28" s="14"/>
      <c r="L28" s="14"/>
      <c r="M28" s="29"/>
      <c r="N28" s="28"/>
      <c r="O28" s="14"/>
      <c r="P28" s="14">
        <v>70</v>
      </c>
      <c r="Q28" s="29"/>
      <c r="R28" s="28"/>
      <c r="S28" s="14"/>
      <c r="T28" s="14"/>
      <c r="U28" s="29"/>
      <c r="V28" s="28"/>
      <c r="W28" s="14"/>
      <c r="X28" s="14"/>
      <c r="Y28" s="29"/>
      <c r="Z28" s="28"/>
      <c r="AA28" s="14"/>
      <c r="AB28" s="14"/>
      <c r="AC28" s="29"/>
      <c r="AD28" s="28"/>
      <c r="AE28" s="89"/>
      <c r="AF28" s="89"/>
      <c r="AG28" s="29"/>
      <c r="AH28" s="90"/>
      <c r="AI28" s="89"/>
      <c r="AJ28" s="89"/>
      <c r="AK28" s="29"/>
      <c r="AL28" s="88">
        <f t="shared" si="0"/>
        <v>0</v>
      </c>
      <c r="AM28" s="12">
        <f t="shared" si="1"/>
        <v>0</v>
      </c>
      <c r="AN28" s="12">
        <f t="shared" si="2"/>
        <v>70</v>
      </c>
      <c r="AO28" s="32"/>
    </row>
    <row r="29" spans="1:41" ht="56.25">
      <c r="A29" s="49" t="s">
        <v>48</v>
      </c>
      <c r="B29" s="28"/>
      <c r="C29" s="14"/>
      <c r="D29" s="14"/>
      <c r="E29" s="29"/>
      <c r="F29" s="28"/>
      <c r="G29" s="14"/>
      <c r="H29" s="14"/>
      <c r="I29" s="29"/>
      <c r="J29" s="28"/>
      <c r="K29" s="14"/>
      <c r="L29" s="14"/>
      <c r="M29" s="29"/>
      <c r="N29" s="28">
        <v>1047</v>
      </c>
      <c r="O29" s="14">
        <v>1047</v>
      </c>
      <c r="P29" s="14">
        <v>950</v>
      </c>
      <c r="Q29" s="29">
        <f t="shared" si="5"/>
        <v>90.73543457497613</v>
      </c>
      <c r="R29" s="28"/>
      <c r="S29" s="14"/>
      <c r="T29" s="14"/>
      <c r="U29" s="29"/>
      <c r="V29" s="28"/>
      <c r="W29" s="14"/>
      <c r="X29" s="14"/>
      <c r="Y29" s="29"/>
      <c r="Z29" s="28"/>
      <c r="AA29" s="14"/>
      <c r="AB29" s="14"/>
      <c r="AC29" s="29"/>
      <c r="AD29" s="28"/>
      <c r="AE29" s="89"/>
      <c r="AF29" s="89"/>
      <c r="AG29" s="29"/>
      <c r="AH29" s="90"/>
      <c r="AI29" s="89"/>
      <c r="AJ29" s="89"/>
      <c r="AK29" s="29"/>
      <c r="AL29" s="88">
        <f t="shared" si="0"/>
        <v>1047</v>
      </c>
      <c r="AM29" s="12">
        <f t="shared" si="1"/>
        <v>1047</v>
      </c>
      <c r="AN29" s="12">
        <f t="shared" si="2"/>
        <v>950</v>
      </c>
      <c r="AO29" s="32">
        <f t="shared" si="3"/>
        <v>90.73543457497613</v>
      </c>
    </row>
    <row r="30" spans="1:41" ht="11.25">
      <c r="A30" s="49" t="s">
        <v>199</v>
      </c>
      <c r="B30" s="28"/>
      <c r="C30" s="14"/>
      <c r="D30" s="14"/>
      <c r="E30" s="29"/>
      <c r="F30" s="28"/>
      <c r="G30" s="14"/>
      <c r="H30" s="14"/>
      <c r="I30" s="29"/>
      <c r="J30" s="28"/>
      <c r="K30" s="14"/>
      <c r="L30" s="14"/>
      <c r="M30" s="29"/>
      <c r="N30" s="28"/>
      <c r="O30" s="14"/>
      <c r="P30" s="14">
        <v>84</v>
      </c>
      <c r="Q30" s="29"/>
      <c r="R30" s="28"/>
      <c r="S30" s="14"/>
      <c r="T30" s="14"/>
      <c r="U30" s="29"/>
      <c r="V30" s="28"/>
      <c r="W30" s="14"/>
      <c r="X30" s="14"/>
      <c r="Y30" s="29"/>
      <c r="Z30" s="28"/>
      <c r="AA30" s="14"/>
      <c r="AB30" s="14"/>
      <c r="AC30" s="29"/>
      <c r="AD30" s="28"/>
      <c r="AE30" s="89"/>
      <c r="AF30" s="89"/>
      <c r="AG30" s="29"/>
      <c r="AH30" s="90"/>
      <c r="AI30" s="89"/>
      <c r="AJ30" s="89"/>
      <c r="AK30" s="29"/>
      <c r="AL30" s="88">
        <f t="shared" si="0"/>
        <v>0</v>
      </c>
      <c r="AM30" s="12">
        <f t="shared" si="1"/>
        <v>0</v>
      </c>
      <c r="AN30" s="12">
        <f t="shared" si="2"/>
        <v>84</v>
      </c>
      <c r="AO30" s="32"/>
    </row>
    <row r="31" spans="1:41" ht="22.5">
      <c r="A31" s="49" t="s">
        <v>174</v>
      </c>
      <c r="B31" s="28"/>
      <c r="C31" s="14"/>
      <c r="D31" s="14"/>
      <c r="E31" s="29"/>
      <c r="F31" s="28"/>
      <c r="G31" s="14"/>
      <c r="H31" s="14"/>
      <c r="I31" s="29"/>
      <c r="J31" s="28"/>
      <c r="K31" s="14"/>
      <c r="L31" s="14"/>
      <c r="M31" s="29"/>
      <c r="N31" s="28">
        <v>105</v>
      </c>
      <c r="O31" s="14">
        <v>105</v>
      </c>
      <c r="P31" s="14">
        <v>117</v>
      </c>
      <c r="Q31" s="29">
        <f t="shared" si="5"/>
        <v>111.42857142857143</v>
      </c>
      <c r="R31" s="28"/>
      <c r="S31" s="14"/>
      <c r="T31" s="14"/>
      <c r="U31" s="29"/>
      <c r="V31" s="28"/>
      <c r="W31" s="14"/>
      <c r="X31" s="14"/>
      <c r="Y31" s="29"/>
      <c r="Z31" s="28"/>
      <c r="AA31" s="14"/>
      <c r="AB31" s="14"/>
      <c r="AC31" s="29"/>
      <c r="AD31" s="28"/>
      <c r="AE31" s="89"/>
      <c r="AF31" s="89"/>
      <c r="AG31" s="29"/>
      <c r="AH31" s="90"/>
      <c r="AI31" s="89"/>
      <c r="AJ31" s="89"/>
      <c r="AK31" s="29"/>
      <c r="AL31" s="88">
        <f t="shared" si="0"/>
        <v>105</v>
      </c>
      <c r="AM31" s="12">
        <f t="shared" si="1"/>
        <v>105</v>
      </c>
      <c r="AN31" s="12">
        <f t="shared" si="2"/>
        <v>117</v>
      </c>
      <c r="AO31" s="32">
        <f t="shared" si="3"/>
        <v>111.42857142857143</v>
      </c>
    </row>
    <row r="32" spans="1:41" ht="11.25">
      <c r="A32" s="49" t="s">
        <v>175</v>
      </c>
      <c r="B32" s="28"/>
      <c r="C32" s="14"/>
      <c r="D32" s="14"/>
      <c r="E32" s="29"/>
      <c r="F32" s="28"/>
      <c r="G32" s="14"/>
      <c r="H32" s="14"/>
      <c r="I32" s="29"/>
      <c r="J32" s="28"/>
      <c r="K32" s="14"/>
      <c r="L32" s="14"/>
      <c r="M32" s="29"/>
      <c r="N32" s="28">
        <v>105</v>
      </c>
      <c r="O32" s="14">
        <v>105</v>
      </c>
      <c r="P32" s="14">
        <v>118</v>
      </c>
      <c r="Q32" s="29">
        <f t="shared" si="5"/>
        <v>112.38095238095238</v>
      </c>
      <c r="R32" s="28"/>
      <c r="S32" s="14"/>
      <c r="T32" s="14"/>
      <c r="U32" s="29"/>
      <c r="V32" s="28"/>
      <c r="W32" s="14"/>
      <c r="X32" s="14"/>
      <c r="Y32" s="29"/>
      <c r="Z32" s="28"/>
      <c r="AA32" s="14"/>
      <c r="AB32" s="14"/>
      <c r="AC32" s="29"/>
      <c r="AD32" s="28"/>
      <c r="AE32" s="89"/>
      <c r="AF32" s="89"/>
      <c r="AG32" s="29"/>
      <c r="AH32" s="90"/>
      <c r="AI32" s="89"/>
      <c r="AJ32" s="89"/>
      <c r="AK32" s="29"/>
      <c r="AL32" s="88">
        <f t="shared" si="0"/>
        <v>105</v>
      </c>
      <c r="AM32" s="12">
        <f t="shared" si="1"/>
        <v>105</v>
      </c>
      <c r="AN32" s="12">
        <f t="shared" si="2"/>
        <v>118</v>
      </c>
      <c r="AO32" s="32">
        <f t="shared" si="3"/>
        <v>112.38095238095238</v>
      </c>
    </row>
    <row r="33" spans="1:41" ht="45">
      <c r="A33" s="49" t="s">
        <v>49</v>
      </c>
      <c r="B33" s="28"/>
      <c r="C33" s="14"/>
      <c r="D33" s="14"/>
      <c r="E33" s="29"/>
      <c r="F33" s="28"/>
      <c r="G33" s="14"/>
      <c r="H33" s="14"/>
      <c r="I33" s="29"/>
      <c r="J33" s="28"/>
      <c r="K33" s="14"/>
      <c r="L33" s="14"/>
      <c r="M33" s="29"/>
      <c r="N33" s="28">
        <v>90</v>
      </c>
      <c r="O33" s="14">
        <v>90</v>
      </c>
      <c r="P33" s="14">
        <v>70</v>
      </c>
      <c r="Q33" s="29">
        <f t="shared" si="5"/>
        <v>77.77777777777779</v>
      </c>
      <c r="R33" s="28"/>
      <c r="S33" s="14"/>
      <c r="T33" s="14"/>
      <c r="U33" s="29"/>
      <c r="V33" s="28"/>
      <c r="W33" s="14"/>
      <c r="X33" s="14"/>
      <c r="Y33" s="29"/>
      <c r="Z33" s="28"/>
      <c r="AA33" s="14"/>
      <c r="AB33" s="14"/>
      <c r="AC33" s="29"/>
      <c r="AD33" s="28"/>
      <c r="AE33" s="89"/>
      <c r="AF33" s="89"/>
      <c r="AG33" s="29"/>
      <c r="AH33" s="90"/>
      <c r="AI33" s="89"/>
      <c r="AJ33" s="89"/>
      <c r="AK33" s="29"/>
      <c r="AL33" s="88">
        <f t="shared" si="0"/>
        <v>90</v>
      </c>
      <c r="AM33" s="12">
        <f t="shared" si="1"/>
        <v>90</v>
      </c>
      <c r="AN33" s="12">
        <f t="shared" si="2"/>
        <v>70</v>
      </c>
      <c r="AO33" s="32">
        <f t="shared" si="3"/>
        <v>77.77777777777779</v>
      </c>
    </row>
    <row r="34" spans="1:41" ht="56.25">
      <c r="A34" s="49" t="s">
        <v>50</v>
      </c>
      <c r="B34" s="28"/>
      <c r="C34" s="14"/>
      <c r="D34" s="14"/>
      <c r="E34" s="29"/>
      <c r="F34" s="28"/>
      <c r="G34" s="14"/>
      <c r="H34" s="14"/>
      <c r="I34" s="29"/>
      <c r="J34" s="28"/>
      <c r="K34" s="14"/>
      <c r="L34" s="14"/>
      <c r="M34" s="29"/>
      <c r="N34" s="28">
        <v>800</v>
      </c>
      <c r="O34" s="14">
        <v>1090</v>
      </c>
      <c r="P34" s="14">
        <v>1105</v>
      </c>
      <c r="Q34" s="29">
        <f t="shared" si="5"/>
        <v>101.37614678899082</v>
      </c>
      <c r="R34" s="28"/>
      <c r="S34" s="14"/>
      <c r="T34" s="14"/>
      <c r="U34" s="29"/>
      <c r="V34" s="28"/>
      <c r="W34" s="14"/>
      <c r="X34" s="14"/>
      <c r="Y34" s="29"/>
      <c r="Z34" s="28"/>
      <c r="AA34" s="14">
        <v>210</v>
      </c>
      <c r="AB34" s="14">
        <v>310</v>
      </c>
      <c r="AC34" s="29">
        <f>AB34/AA34*100</f>
        <v>147.61904761904762</v>
      </c>
      <c r="AD34" s="28"/>
      <c r="AE34" s="89"/>
      <c r="AF34" s="89"/>
      <c r="AG34" s="29"/>
      <c r="AH34" s="90"/>
      <c r="AI34" s="89"/>
      <c r="AJ34" s="89"/>
      <c r="AK34" s="29"/>
      <c r="AL34" s="88">
        <f t="shared" si="0"/>
        <v>800</v>
      </c>
      <c r="AM34" s="12">
        <f t="shared" si="1"/>
        <v>1300</v>
      </c>
      <c r="AN34" s="12">
        <f t="shared" si="2"/>
        <v>1415</v>
      </c>
      <c r="AO34" s="32">
        <f t="shared" si="3"/>
        <v>108.84615384615384</v>
      </c>
    </row>
    <row r="35" spans="1:41" ht="56.25">
      <c r="A35" s="49" t="s">
        <v>51</v>
      </c>
      <c r="B35" s="28"/>
      <c r="C35" s="14"/>
      <c r="D35" s="14"/>
      <c r="E35" s="29"/>
      <c r="F35" s="28"/>
      <c r="G35" s="14"/>
      <c r="H35" s="14"/>
      <c r="I35" s="29"/>
      <c r="J35" s="28">
        <v>444</v>
      </c>
      <c r="K35" s="14">
        <v>444</v>
      </c>
      <c r="L35" s="14">
        <v>234</v>
      </c>
      <c r="M35" s="29">
        <f>L35/K35*100</f>
        <v>52.702702702702695</v>
      </c>
      <c r="N35" s="28"/>
      <c r="O35" s="14"/>
      <c r="P35" s="14"/>
      <c r="Q35" s="29"/>
      <c r="R35" s="28"/>
      <c r="S35" s="14"/>
      <c r="T35" s="14"/>
      <c r="U35" s="29"/>
      <c r="V35" s="28"/>
      <c r="W35" s="14"/>
      <c r="X35" s="14"/>
      <c r="Y35" s="29"/>
      <c r="Z35" s="28"/>
      <c r="AA35" s="14"/>
      <c r="AB35" s="14"/>
      <c r="AC35" s="29"/>
      <c r="AD35" s="28"/>
      <c r="AE35" s="89"/>
      <c r="AF35" s="89"/>
      <c r="AG35" s="29"/>
      <c r="AH35" s="90"/>
      <c r="AI35" s="89"/>
      <c r="AJ35" s="89"/>
      <c r="AK35" s="29"/>
      <c r="AL35" s="88">
        <f t="shared" si="0"/>
        <v>444</v>
      </c>
      <c r="AM35" s="12">
        <f t="shared" si="1"/>
        <v>444</v>
      </c>
      <c r="AN35" s="12">
        <f t="shared" si="2"/>
        <v>234</v>
      </c>
      <c r="AO35" s="32">
        <f t="shared" si="3"/>
        <v>52.702702702702695</v>
      </c>
    </row>
    <row r="36" spans="1:41" ht="45">
      <c r="A36" s="49" t="s">
        <v>52</v>
      </c>
      <c r="B36" s="28"/>
      <c r="C36" s="14"/>
      <c r="D36" s="14"/>
      <c r="E36" s="29"/>
      <c r="F36" s="28"/>
      <c r="G36" s="14"/>
      <c r="H36" s="14"/>
      <c r="I36" s="29"/>
      <c r="J36" s="28">
        <v>775</v>
      </c>
      <c r="K36" s="14">
        <v>775</v>
      </c>
      <c r="L36" s="14">
        <v>637</v>
      </c>
      <c r="M36" s="29">
        <f>L36/K36*100</f>
        <v>82.19354838709677</v>
      </c>
      <c r="N36" s="28"/>
      <c r="O36" s="14"/>
      <c r="P36" s="14"/>
      <c r="Q36" s="29"/>
      <c r="R36" s="28"/>
      <c r="S36" s="14"/>
      <c r="T36" s="14"/>
      <c r="U36" s="29"/>
      <c r="V36" s="28"/>
      <c r="W36" s="14"/>
      <c r="X36" s="14"/>
      <c r="Y36" s="29"/>
      <c r="Z36" s="28"/>
      <c r="AA36" s="14"/>
      <c r="AB36" s="14"/>
      <c r="AC36" s="29"/>
      <c r="AD36" s="28"/>
      <c r="AE36" s="89"/>
      <c r="AF36" s="89"/>
      <c r="AG36" s="29"/>
      <c r="AH36" s="90"/>
      <c r="AI36" s="89"/>
      <c r="AJ36" s="89"/>
      <c r="AK36" s="29"/>
      <c r="AL36" s="88">
        <f t="shared" si="0"/>
        <v>775</v>
      </c>
      <c r="AM36" s="12">
        <f t="shared" si="1"/>
        <v>775</v>
      </c>
      <c r="AN36" s="12">
        <f t="shared" si="2"/>
        <v>637</v>
      </c>
      <c r="AO36" s="32">
        <f t="shared" si="3"/>
        <v>82.19354838709677</v>
      </c>
    </row>
    <row r="37" spans="1:41" ht="78.75">
      <c r="A37" s="49" t="s">
        <v>211</v>
      </c>
      <c r="B37" s="28"/>
      <c r="C37" s="14"/>
      <c r="D37" s="14"/>
      <c r="E37" s="29"/>
      <c r="F37" s="28"/>
      <c r="G37" s="14"/>
      <c r="H37" s="14"/>
      <c r="I37" s="29"/>
      <c r="J37" s="28"/>
      <c r="K37" s="14"/>
      <c r="L37" s="14"/>
      <c r="M37" s="29"/>
      <c r="N37" s="28">
        <v>700</v>
      </c>
      <c r="O37" s="14">
        <v>700</v>
      </c>
      <c r="P37" s="14">
        <v>700</v>
      </c>
      <c r="Q37" s="29">
        <f t="shared" si="5"/>
        <v>100</v>
      </c>
      <c r="R37" s="28"/>
      <c r="S37" s="14"/>
      <c r="T37" s="14"/>
      <c r="U37" s="29"/>
      <c r="V37" s="28"/>
      <c r="W37" s="14"/>
      <c r="X37" s="14"/>
      <c r="Y37" s="29"/>
      <c r="Z37" s="28"/>
      <c r="AA37" s="14"/>
      <c r="AB37" s="14"/>
      <c r="AC37" s="29"/>
      <c r="AD37" s="28"/>
      <c r="AE37" s="89"/>
      <c r="AF37" s="89"/>
      <c r="AG37" s="29"/>
      <c r="AH37" s="90"/>
      <c r="AI37" s="89"/>
      <c r="AJ37" s="89"/>
      <c r="AK37" s="29"/>
      <c r="AL37" s="88">
        <f t="shared" si="0"/>
        <v>700</v>
      </c>
      <c r="AM37" s="12">
        <f t="shared" si="1"/>
        <v>700</v>
      </c>
      <c r="AN37" s="12">
        <f t="shared" si="2"/>
        <v>700</v>
      </c>
      <c r="AO37" s="32">
        <f t="shared" si="3"/>
        <v>100</v>
      </c>
    </row>
    <row r="38" spans="1:41" ht="33.75">
      <c r="A38" s="49" t="s">
        <v>53</v>
      </c>
      <c r="B38" s="28"/>
      <c r="C38" s="14"/>
      <c r="D38" s="14"/>
      <c r="E38" s="29"/>
      <c r="F38" s="28"/>
      <c r="G38" s="14"/>
      <c r="H38" s="14"/>
      <c r="I38" s="29"/>
      <c r="J38" s="28">
        <v>329</v>
      </c>
      <c r="K38" s="14">
        <v>329</v>
      </c>
      <c r="L38" s="14">
        <v>183</v>
      </c>
      <c r="M38" s="29">
        <f>L38/K38*100</f>
        <v>55.62310030395137</v>
      </c>
      <c r="N38" s="28"/>
      <c r="O38" s="14"/>
      <c r="P38" s="14"/>
      <c r="Q38" s="29"/>
      <c r="R38" s="28"/>
      <c r="S38" s="14"/>
      <c r="T38" s="14"/>
      <c r="U38" s="29"/>
      <c r="V38" s="28"/>
      <c r="W38" s="14"/>
      <c r="X38" s="14"/>
      <c r="Y38" s="29"/>
      <c r="Z38" s="28"/>
      <c r="AA38" s="14"/>
      <c r="AB38" s="14"/>
      <c r="AC38" s="29"/>
      <c r="AD38" s="28"/>
      <c r="AE38" s="89"/>
      <c r="AF38" s="89"/>
      <c r="AG38" s="29"/>
      <c r="AH38" s="90"/>
      <c r="AI38" s="89"/>
      <c r="AJ38" s="89"/>
      <c r="AK38" s="29"/>
      <c r="AL38" s="88">
        <f t="shared" si="0"/>
        <v>329</v>
      </c>
      <c r="AM38" s="12">
        <f t="shared" si="1"/>
        <v>329</v>
      </c>
      <c r="AN38" s="12">
        <f t="shared" si="2"/>
        <v>183</v>
      </c>
      <c r="AO38" s="32">
        <f t="shared" si="3"/>
        <v>55.62310030395137</v>
      </c>
    </row>
    <row r="39" spans="1:41" ht="56.25">
      <c r="A39" s="49" t="s">
        <v>54</v>
      </c>
      <c r="B39" s="28"/>
      <c r="C39" s="14"/>
      <c r="D39" s="14"/>
      <c r="E39" s="29"/>
      <c r="F39" s="28"/>
      <c r="G39" s="14"/>
      <c r="H39" s="14"/>
      <c r="I39" s="29"/>
      <c r="J39" s="28"/>
      <c r="K39" s="14"/>
      <c r="L39" s="14"/>
      <c r="M39" s="29"/>
      <c r="N39" s="28"/>
      <c r="O39" s="14"/>
      <c r="P39" s="14"/>
      <c r="Q39" s="92"/>
      <c r="R39" s="28"/>
      <c r="S39" s="14"/>
      <c r="T39" s="14"/>
      <c r="U39" s="29"/>
      <c r="V39" s="28"/>
      <c r="W39" s="14"/>
      <c r="X39" s="14"/>
      <c r="Y39" s="29"/>
      <c r="Z39" s="28">
        <v>300</v>
      </c>
      <c r="AA39" s="14">
        <v>400</v>
      </c>
      <c r="AB39" s="14">
        <v>400</v>
      </c>
      <c r="AC39" s="92">
        <f>AB39/AA39*100</f>
        <v>100</v>
      </c>
      <c r="AD39" s="28"/>
      <c r="AE39" s="89"/>
      <c r="AF39" s="89"/>
      <c r="AG39" s="29"/>
      <c r="AH39" s="90"/>
      <c r="AI39" s="91"/>
      <c r="AJ39" s="91"/>
      <c r="AK39" s="92"/>
      <c r="AL39" s="88">
        <f t="shared" si="0"/>
        <v>300</v>
      </c>
      <c r="AM39" s="12">
        <f t="shared" si="1"/>
        <v>400</v>
      </c>
      <c r="AN39" s="12">
        <f t="shared" si="2"/>
        <v>400</v>
      </c>
      <c r="AO39" s="32">
        <f t="shared" si="3"/>
        <v>100</v>
      </c>
    </row>
    <row r="40" spans="1:41" s="17" customFormat="1" ht="15.75" customHeight="1" thickBot="1">
      <c r="A40" s="56" t="s">
        <v>10</v>
      </c>
      <c r="B40" s="30">
        <f>SUM(B3:B39)</f>
        <v>20005</v>
      </c>
      <c r="C40" s="30">
        <f>SUM(C3:C39)</f>
        <v>21806</v>
      </c>
      <c r="D40" s="30">
        <f>SUM(D3:D39)</f>
        <v>22194</v>
      </c>
      <c r="E40" s="31">
        <f>D40/C40*100</f>
        <v>101.77932679079153</v>
      </c>
      <c r="F40" s="30">
        <f>SUM(F3:F39)</f>
        <v>5457</v>
      </c>
      <c r="G40" s="30">
        <f>SUM(G3:G39)</f>
        <v>5825</v>
      </c>
      <c r="H40" s="30">
        <f>SUM(H3:H39)</f>
        <v>5714</v>
      </c>
      <c r="I40" s="31">
        <f>H40/G40*100</f>
        <v>98.09442060085837</v>
      </c>
      <c r="J40" s="30">
        <f>SUM(J3:J39)</f>
        <v>56073</v>
      </c>
      <c r="K40" s="30">
        <f>SUM(K3:K39)</f>
        <v>72781</v>
      </c>
      <c r="L40" s="30">
        <f>SUM(L3:L39)</f>
        <v>67207</v>
      </c>
      <c r="M40" s="31">
        <f>L40/K40*100</f>
        <v>92.34140778499884</v>
      </c>
      <c r="N40" s="30">
        <f>SUM(N3:N39)</f>
        <v>6853</v>
      </c>
      <c r="O40" s="30">
        <f>SUM(O3:O39)</f>
        <v>5694</v>
      </c>
      <c r="P40" s="30">
        <f>SUM(P3:P39)</f>
        <v>5463</v>
      </c>
      <c r="Q40" s="99">
        <f t="shared" si="5"/>
        <v>95.94309799789252</v>
      </c>
      <c r="R40" s="30">
        <f>SUM(R3:R39)</f>
        <v>75970</v>
      </c>
      <c r="S40" s="30">
        <f>SUM(S3:S39)</f>
        <v>85270</v>
      </c>
      <c r="T40" s="30">
        <f>SUM(T3:T39)</f>
        <v>82817</v>
      </c>
      <c r="U40" s="31">
        <f>T40/S40*100</f>
        <v>97.123255541222</v>
      </c>
      <c r="V40" s="30">
        <f>SUM(V3:V39)</f>
        <v>25262</v>
      </c>
      <c r="W40" s="30">
        <f>SUM(W3:W39)</f>
        <v>25262</v>
      </c>
      <c r="X40" s="30">
        <f>SUM(X3:X39)</f>
        <v>845</v>
      </c>
      <c r="Y40" s="98">
        <f>X40/W40*100</f>
        <v>3.3449449766447628</v>
      </c>
      <c r="Z40" s="30">
        <f>SUM(Z3:Z39)</f>
        <v>300</v>
      </c>
      <c r="AA40" s="30">
        <f>SUM(AA3:AA39)</f>
        <v>610</v>
      </c>
      <c r="AB40" s="30">
        <f>SUM(AB3:AB39)</f>
        <v>710</v>
      </c>
      <c r="AC40" s="99">
        <f>AB40/AA40*100</f>
        <v>116.39344262295081</v>
      </c>
      <c r="AD40" s="30">
        <f>SUM(AD3:AD39)</f>
        <v>5200</v>
      </c>
      <c r="AE40" s="30">
        <f>SUM(AE3:AE39)</f>
        <v>11340</v>
      </c>
      <c r="AF40" s="30">
        <f>SUM(AF3:AF39)</f>
        <v>0</v>
      </c>
      <c r="AG40" s="31">
        <f>AF40/AE40*100</f>
        <v>0</v>
      </c>
      <c r="AH40" s="33">
        <f>SUM(AH3:AH39)</f>
        <v>4000</v>
      </c>
      <c r="AI40" s="33">
        <f>SUM(AI3:AI39)</f>
        <v>4000</v>
      </c>
      <c r="AJ40" s="33">
        <f>SUM(AJ3:AJ39)</f>
        <v>4000</v>
      </c>
      <c r="AK40" s="35">
        <f>AJ40/AI40*100</f>
        <v>100</v>
      </c>
      <c r="AL40" s="93">
        <f t="shared" si="0"/>
        <v>199120</v>
      </c>
      <c r="AM40" s="34">
        <f t="shared" si="1"/>
        <v>232588</v>
      </c>
      <c r="AN40" s="34">
        <f>D40+H40+L40+P40+T40+X40+AB40+AF40+AJ40</f>
        <v>188950</v>
      </c>
      <c r="AO40" s="35">
        <f t="shared" si="3"/>
        <v>81.2380690319363</v>
      </c>
    </row>
  </sheetData>
  <sheetProtection selectLockedCells="1" selectUnlockedCells="1"/>
  <mergeCells count="20">
    <mergeCell ref="Z1:AC1"/>
    <mergeCell ref="AD1:AG1"/>
    <mergeCell ref="AH1:AK1"/>
    <mergeCell ref="AL1:AO1"/>
    <mergeCell ref="B1:E1"/>
    <mergeCell ref="F1:I1"/>
    <mergeCell ref="J1:M1"/>
    <mergeCell ref="N1:Q1"/>
    <mergeCell ref="R1:U1"/>
    <mergeCell ref="V1:Y1"/>
    <mergeCell ref="Z24:AC24"/>
    <mergeCell ref="AD24:AG24"/>
    <mergeCell ref="AH24:AK24"/>
    <mergeCell ref="AL24:AO24"/>
    <mergeCell ref="B24:E24"/>
    <mergeCell ref="F24:I24"/>
    <mergeCell ref="J24:M24"/>
    <mergeCell ref="N24:Q24"/>
    <mergeCell ref="R24:U24"/>
    <mergeCell ref="V24:Y24"/>
  </mergeCells>
  <printOptions/>
  <pageMargins left="0.1701388888888889" right="0.16" top="0.94" bottom="0.30833333333333335" header="0.18611111111111112" footer="0.5118055555555555"/>
  <pageSetup horizontalDpi="600" verticalDpi="600" orientation="landscape" paperSize="8" r:id="rId1"/>
  <headerFooter alignWithMargins="0">
    <oddHeader>&amp;C&amp;"Arial,Félkövér dőlt"&amp;16Pereszteg Község Önkormányzatának 2011. évi teljesített kiadásai címenként &amp;R&amp;8 3. sz. táblázat
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O16"/>
  <sheetViews>
    <sheetView view="pageLayout" workbookViewId="0" topLeftCell="A7">
      <selection activeCell="U11" sqref="U11"/>
    </sheetView>
  </sheetViews>
  <sheetFormatPr defaultColWidth="9.00390625" defaultRowHeight="12.75"/>
  <cols>
    <col min="1" max="1" width="13.140625" style="4" customWidth="1"/>
    <col min="2" max="2" width="5.28125" style="3" customWidth="1"/>
    <col min="3" max="4" width="5.140625" style="3" customWidth="1"/>
    <col min="5" max="5" width="5.7109375" style="3" customWidth="1"/>
    <col min="6" max="7" width="5.421875" style="3" customWidth="1"/>
    <col min="8" max="8" width="5.140625" style="3" customWidth="1"/>
    <col min="9" max="9" width="5.7109375" style="3" customWidth="1"/>
    <col min="10" max="10" width="5.28125" style="3" customWidth="1"/>
    <col min="11" max="11" width="5.421875" style="3" customWidth="1"/>
    <col min="12" max="12" width="5.140625" style="3" customWidth="1"/>
    <col min="13" max="13" width="5.00390625" style="3" customWidth="1"/>
    <col min="14" max="14" width="4.57421875" style="3" customWidth="1"/>
    <col min="15" max="16" width="4.28125" style="3" customWidth="1"/>
    <col min="17" max="17" width="5.57421875" style="3" customWidth="1"/>
    <col min="18" max="20" width="6.140625" style="3" customWidth="1"/>
    <col min="21" max="21" width="5.7109375" style="3" customWidth="1"/>
    <col min="22" max="23" width="5.28125" style="3" bestFit="1" customWidth="1"/>
    <col min="24" max="24" width="3.57421875" style="3" bestFit="1" customWidth="1"/>
    <col min="25" max="25" width="5.140625" style="3" bestFit="1" customWidth="1"/>
    <col min="26" max="28" width="3.57421875" style="3" bestFit="1" customWidth="1"/>
    <col min="29" max="29" width="5.8515625" style="3" customWidth="1"/>
    <col min="30" max="30" width="4.8515625" style="4" customWidth="1"/>
    <col min="31" max="31" width="5.421875" style="4" customWidth="1"/>
    <col min="32" max="32" width="2.421875" style="4" customWidth="1"/>
    <col min="33" max="33" width="1.57421875" style="4" customWidth="1"/>
    <col min="34" max="36" width="4.421875" style="4" bestFit="1" customWidth="1"/>
    <col min="37" max="37" width="3.28125" style="4" customWidth="1"/>
    <col min="38" max="38" width="6.140625" style="3" customWidth="1"/>
    <col min="39" max="39" width="6.00390625" style="3" customWidth="1"/>
    <col min="40" max="40" width="6.140625" style="3" customWidth="1"/>
    <col min="41" max="41" width="5.8515625" style="3" customWidth="1"/>
    <col min="42" max="16384" width="9.00390625" style="3" customWidth="1"/>
  </cols>
  <sheetData>
    <row r="1" ht="12.75" thickBot="1"/>
    <row r="2" spans="1:41" s="8" customFormat="1" ht="40.5" customHeight="1" thickBot="1">
      <c r="A2" s="36" t="s">
        <v>11</v>
      </c>
      <c r="B2" s="171" t="s">
        <v>12</v>
      </c>
      <c r="C2" s="172"/>
      <c r="D2" s="172"/>
      <c r="E2" s="173"/>
      <c r="F2" s="171" t="s">
        <v>6</v>
      </c>
      <c r="G2" s="172"/>
      <c r="H2" s="172"/>
      <c r="I2" s="173"/>
      <c r="J2" s="171" t="s">
        <v>166</v>
      </c>
      <c r="K2" s="172"/>
      <c r="L2" s="172"/>
      <c r="M2" s="173"/>
      <c r="N2" s="171" t="s">
        <v>161</v>
      </c>
      <c r="O2" s="172"/>
      <c r="P2" s="172"/>
      <c r="Q2" s="173"/>
      <c r="R2" s="171" t="s">
        <v>162</v>
      </c>
      <c r="S2" s="172"/>
      <c r="T2" s="172"/>
      <c r="U2" s="173"/>
      <c r="V2" s="171" t="s">
        <v>163</v>
      </c>
      <c r="W2" s="172"/>
      <c r="X2" s="172"/>
      <c r="Y2" s="173"/>
      <c r="Z2" s="171" t="s">
        <v>164</v>
      </c>
      <c r="AA2" s="172"/>
      <c r="AB2" s="172"/>
      <c r="AC2" s="173"/>
      <c r="AD2" s="171" t="s">
        <v>167</v>
      </c>
      <c r="AE2" s="174"/>
      <c r="AF2" s="174"/>
      <c r="AG2" s="174"/>
      <c r="AH2" s="178" t="s">
        <v>165</v>
      </c>
      <c r="AI2" s="179"/>
      <c r="AJ2" s="179"/>
      <c r="AK2" s="179"/>
      <c r="AL2" s="179" t="s">
        <v>7</v>
      </c>
      <c r="AM2" s="180"/>
      <c r="AN2" s="180"/>
      <c r="AO2" s="181"/>
    </row>
    <row r="3" spans="1:41" s="8" customFormat="1" ht="45">
      <c r="A3" s="37"/>
      <c r="B3" s="38" t="s">
        <v>183</v>
      </c>
      <c r="C3" s="39" t="s">
        <v>184</v>
      </c>
      <c r="D3" s="39" t="s">
        <v>185</v>
      </c>
      <c r="E3" s="40" t="s">
        <v>186</v>
      </c>
      <c r="F3" s="38" t="s">
        <v>183</v>
      </c>
      <c r="G3" s="39" t="s">
        <v>184</v>
      </c>
      <c r="H3" s="39" t="s">
        <v>185</v>
      </c>
      <c r="I3" s="40" t="s">
        <v>186</v>
      </c>
      <c r="J3" s="38" t="s">
        <v>183</v>
      </c>
      <c r="K3" s="39" t="s">
        <v>184</v>
      </c>
      <c r="L3" s="39" t="s">
        <v>185</v>
      </c>
      <c r="M3" s="40" t="s">
        <v>186</v>
      </c>
      <c r="N3" s="38" t="s">
        <v>183</v>
      </c>
      <c r="O3" s="39" t="s">
        <v>184</v>
      </c>
      <c r="P3" s="39" t="s">
        <v>185</v>
      </c>
      <c r="Q3" s="40" t="s">
        <v>186</v>
      </c>
      <c r="R3" s="38" t="s">
        <v>183</v>
      </c>
      <c r="S3" s="39" t="s">
        <v>184</v>
      </c>
      <c r="T3" s="39" t="s">
        <v>185</v>
      </c>
      <c r="U3" s="40" t="s">
        <v>186</v>
      </c>
      <c r="V3" s="38" t="s">
        <v>183</v>
      </c>
      <c r="W3" s="39" t="s">
        <v>184</v>
      </c>
      <c r="X3" s="39" t="s">
        <v>185</v>
      </c>
      <c r="Y3" s="40" t="s">
        <v>186</v>
      </c>
      <c r="Z3" s="38" t="s">
        <v>183</v>
      </c>
      <c r="AA3" s="39" t="s">
        <v>184</v>
      </c>
      <c r="AB3" s="39" t="s">
        <v>185</v>
      </c>
      <c r="AC3" s="40" t="s">
        <v>186</v>
      </c>
      <c r="AD3" s="38" t="s">
        <v>183</v>
      </c>
      <c r="AE3" s="39" t="s">
        <v>184</v>
      </c>
      <c r="AF3" s="39" t="s">
        <v>185</v>
      </c>
      <c r="AG3" s="40" t="s">
        <v>186</v>
      </c>
      <c r="AH3" s="60" t="s">
        <v>183</v>
      </c>
      <c r="AI3" s="61" t="s">
        <v>184</v>
      </c>
      <c r="AJ3" s="61" t="s">
        <v>185</v>
      </c>
      <c r="AK3" s="62" t="s">
        <v>186</v>
      </c>
      <c r="AL3" s="60" t="s">
        <v>183</v>
      </c>
      <c r="AM3" s="61" t="s">
        <v>184</v>
      </c>
      <c r="AN3" s="61" t="s">
        <v>185</v>
      </c>
      <c r="AO3" s="62" t="s">
        <v>186</v>
      </c>
    </row>
    <row r="4" spans="1:41" ht="33.75">
      <c r="A4" s="41" t="s">
        <v>3</v>
      </c>
      <c r="B4" s="42"/>
      <c r="C4" s="43"/>
      <c r="D4" s="43"/>
      <c r="E4" s="44"/>
      <c r="F4" s="28"/>
      <c r="G4" s="14"/>
      <c r="H4" s="14"/>
      <c r="I4" s="29"/>
      <c r="J4" s="28">
        <v>5305</v>
      </c>
      <c r="K4" s="14">
        <v>5305</v>
      </c>
      <c r="L4" s="14">
        <v>5187</v>
      </c>
      <c r="M4" s="29">
        <f>L4/K4*100</f>
        <v>97.77568331762488</v>
      </c>
      <c r="N4" s="28"/>
      <c r="O4" s="14"/>
      <c r="P4" s="14"/>
      <c r="Q4" s="29"/>
      <c r="R4" s="28"/>
      <c r="S4" s="14"/>
      <c r="T4" s="14"/>
      <c r="U4" s="29"/>
      <c r="V4" s="28"/>
      <c r="W4" s="14"/>
      <c r="X4" s="14"/>
      <c r="Y4" s="94"/>
      <c r="Z4" s="28"/>
      <c r="AA4" s="14"/>
      <c r="AB4" s="14"/>
      <c r="AC4" s="29"/>
      <c r="AD4" s="45"/>
      <c r="AE4" s="46"/>
      <c r="AF4" s="46"/>
      <c r="AG4" s="47"/>
      <c r="AH4" s="48"/>
      <c r="AI4" s="46"/>
      <c r="AJ4" s="46"/>
      <c r="AK4" s="47"/>
      <c r="AL4" s="52">
        <f>B4+F4+J4+N4+R4+V4+Z4+AD4+AH4</f>
        <v>5305</v>
      </c>
      <c r="AM4" s="53">
        <f>C4+G4+K4+O4+S4+W4+AA4+AE4+AI4</f>
        <v>5305</v>
      </c>
      <c r="AN4" s="53">
        <f>D4+H4+L4+P4+T4+X4+AB4+AF4+AJ4</f>
        <v>5187</v>
      </c>
      <c r="AO4" s="102">
        <f>AN4/AM4*100</f>
        <v>97.77568331762488</v>
      </c>
    </row>
    <row r="5" spans="1:41" ht="22.5">
      <c r="A5" s="41" t="s">
        <v>55</v>
      </c>
      <c r="B5" s="28">
        <v>12710</v>
      </c>
      <c r="C5" s="14">
        <v>13150</v>
      </c>
      <c r="D5" s="14">
        <v>12944</v>
      </c>
      <c r="E5" s="94">
        <f>D5/C5*100</f>
        <v>98.43346007604563</v>
      </c>
      <c r="F5" s="28">
        <v>3117</v>
      </c>
      <c r="G5" s="14">
        <v>3125</v>
      </c>
      <c r="H5" s="14">
        <v>3196</v>
      </c>
      <c r="I5" s="94">
        <f>H5/G5*100</f>
        <v>102.272</v>
      </c>
      <c r="J5" s="28">
        <v>3290</v>
      </c>
      <c r="K5" s="14">
        <v>3290</v>
      </c>
      <c r="L5" s="14">
        <v>2882</v>
      </c>
      <c r="M5" s="29">
        <f aca="true" t="shared" si="0" ref="M5:M10">L5/K5*100</f>
        <v>87.59878419452887</v>
      </c>
      <c r="N5" s="28">
        <v>114</v>
      </c>
      <c r="O5" s="14">
        <v>314</v>
      </c>
      <c r="P5" s="14">
        <v>279</v>
      </c>
      <c r="Q5" s="94">
        <f>P5/O5*100</f>
        <v>88.85350318471338</v>
      </c>
      <c r="R5" s="28"/>
      <c r="S5" s="14"/>
      <c r="T5" s="14">
        <v>627</v>
      </c>
      <c r="U5" s="29"/>
      <c r="V5" s="28">
        <v>75</v>
      </c>
      <c r="W5" s="14">
        <v>75</v>
      </c>
      <c r="X5" s="14"/>
      <c r="Y5" s="94">
        <f>X5/W5*100</f>
        <v>0</v>
      </c>
      <c r="Z5" s="28"/>
      <c r="AA5" s="14"/>
      <c r="AB5" s="14"/>
      <c r="AC5" s="29"/>
      <c r="AD5" s="45"/>
      <c r="AE5" s="46"/>
      <c r="AF5" s="46"/>
      <c r="AG5" s="47"/>
      <c r="AH5" s="48"/>
      <c r="AI5" s="46"/>
      <c r="AJ5" s="46"/>
      <c r="AK5" s="47"/>
      <c r="AL5" s="52">
        <f aca="true" t="shared" si="1" ref="AL5:AL16">B5+F5+J5+N5+R5+V5+Z5+AD5+AH5</f>
        <v>19306</v>
      </c>
      <c r="AM5" s="53">
        <f aca="true" t="shared" si="2" ref="AM5:AM16">C5+G5+K5+O5+S5+W5+AA5+AE5+AI5</f>
        <v>19954</v>
      </c>
      <c r="AN5" s="53">
        <f aca="true" t="shared" si="3" ref="AN5:AN16">D5+H5+L5+P5+T5+X5+AB5+AF5+AJ5</f>
        <v>19928</v>
      </c>
      <c r="AO5" s="102">
        <f aca="true" t="shared" si="4" ref="AO5:AO16">AN5/AM5*100</f>
        <v>99.86970031071465</v>
      </c>
    </row>
    <row r="6" spans="1:41" ht="22.5">
      <c r="A6" s="41" t="s">
        <v>168</v>
      </c>
      <c r="B6" s="28">
        <v>91</v>
      </c>
      <c r="C6" s="14">
        <v>91</v>
      </c>
      <c r="D6" s="14">
        <v>46</v>
      </c>
      <c r="E6" s="94">
        <f aca="true" t="shared" si="5" ref="E6:E16">D6/C6*100</f>
        <v>50.54945054945055</v>
      </c>
      <c r="F6" s="28">
        <v>25</v>
      </c>
      <c r="G6" s="14">
        <v>25</v>
      </c>
      <c r="H6" s="14">
        <v>12</v>
      </c>
      <c r="I6" s="94">
        <f aca="true" t="shared" si="6" ref="I6:I16">H6/G6*100</f>
        <v>48</v>
      </c>
      <c r="J6" s="28"/>
      <c r="K6" s="14"/>
      <c r="L6" s="14">
        <v>36</v>
      </c>
      <c r="M6" s="29"/>
      <c r="N6" s="28"/>
      <c r="O6" s="14"/>
      <c r="P6" s="14"/>
      <c r="Q6" s="29"/>
      <c r="R6" s="28"/>
      <c r="S6" s="14"/>
      <c r="T6" s="14"/>
      <c r="U6" s="29"/>
      <c r="V6" s="28"/>
      <c r="W6" s="14"/>
      <c r="X6" s="14"/>
      <c r="Y6" s="94"/>
      <c r="Z6" s="28"/>
      <c r="AA6" s="14"/>
      <c r="AB6" s="14"/>
      <c r="AC6" s="29"/>
      <c r="AD6" s="45"/>
      <c r="AE6" s="46"/>
      <c r="AF6" s="46"/>
      <c r="AG6" s="47"/>
      <c r="AH6" s="48"/>
      <c r="AI6" s="46"/>
      <c r="AJ6" s="46"/>
      <c r="AK6" s="47"/>
      <c r="AL6" s="52">
        <f t="shared" si="1"/>
        <v>116</v>
      </c>
      <c r="AM6" s="53">
        <f t="shared" si="2"/>
        <v>116</v>
      </c>
      <c r="AN6" s="53">
        <f t="shared" si="3"/>
        <v>94</v>
      </c>
      <c r="AO6" s="102">
        <f t="shared" si="4"/>
        <v>81.03448275862068</v>
      </c>
    </row>
    <row r="7" spans="1:41" s="4" customFormat="1" ht="22.5">
      <c r="A7" s="49" t="s">
        <v>13</v>
      </c>
      <c r="B7" s="50">
        <f>SUM(B4:B6)</f>
        <v>12801</v>
      </c>
      <c r="C7" s="50">
        <f>SUM(C4:C6)</f>
        <v>13241</v>
      </c>
      <c r="D7" s="50">
        <f>SUM(D4:D6)</f>
        <v>12990</v>
      </c>
      <c r="E7" s="95">
        <f t="shared" si="5"/>
        <v>98.10437278151197</v>
      </c>
      <c r="F7" s="50">
        <f>SUM(F4:F6)</f>
        <v>3142</v>
      </c>
      <c r="G7" s="50">
        <f>SUM(G4:G6)</f>
        <v>3150</v>
      </c>
      <c r="H7" s="50">
        <f>SUM(H4:H6)</f>
        <v>3208</v>
      </c>
      <c r="I7" s="95">
        <f t="shared" si="6"/>
        <v>101.84126984126985</v>
      </c>
      <c r="J7" s="50">
        <f>SUM(J4:J6)</f>
        <v>8595</v>
      </c>
      <c r="K7" s="50">
        <f>SUM(K4:K6)</f>
        <v>8595</v>
      </c>
      <c r="L7" s="50">
        <f>SUM(L4:L6)</f>
        <v>8105</v>
      </c>
      <c r="M7" s="51">
        <f t="shared" si="0"/>
        <v>94.29901105293776</v>
      </c>
      <c r="N7" s="50">
        <f>SUM(N4:N6)</f>
        <v>114</v>
      </c>
      <c r="O7" s="50">
        <f>SUM(O4:O6)</f>
        <v>314</v>
      </c>
      <c r="P7" s="50">
        <f>SUM(P4:P6)</f>
        <v>279</v>
      </c>
      <c r="Q7" s="95">
        <f aca="true" t="shared" si="7" ref="Q7:Q16">P7/O7*100</f>
        <v>88.85350318471338</v>
      </c>
      <c r="R7" s="50">
        <f>SUM(R4:R6)</f>
        <v>0</v>
      </c>
      <c r="S7" s="50">
        <f>SUM(S4:S6)</f>
        <v>0</v>
      </c>
      <c r="T7" s="50">
        <f>SUM(T4:T6)</f>
        <v>627</v>
      </c>
      <c r="U7" s="51"/>
      <c r="V7" s="50">
        <f>SUM(V4:V6)</f>
        <v>75</v>
      </c>
      <c r="W7" s="50">
        <f>SUM(W4:W6)</f>
        <v>75</v>
      </c>
      <c r="X7" s="50">
        <f>SUM(X4:X6)</f>
        <v>0</v>
      </c>
      <c r="Y7" s="95">
        <f>X7/W7*100</f>
        <v>0</v>
      </c>
      <c r="Z7" s="50">
        <f>SUM(Z4:Z6)</f>
        <v>0</v>
      </c>
      <c r="AA7" s="16"/>
      <c r="AB7" s="16"/>
      <c r="AC7" s="51"/>
      <c r="AD7" s="50">
        <f>SUM(AD4:AD6)</f>
        <v>0</v>
      </c>
      <c r="AE7" s="16"/>
      <c r="AF7" s="16"/>
      <c r="AG7" s="51"/>
      <c r="AH7" s="50">
        <f>SUM(AH4:AH6)</f>
        <v>0</v>
      </c>
      <c r="AI7" s="11"/>
      <c r="AJ7" s="11"/>
      <c r="AK7" s="51"/>
      <c r="AL7" s="52">
        <f t="shared" si="1"/>
        <v>24727</v>
      </c>
      <c r="AM7" s="53">
        <f t="shared" si="2"/>
        <v>25375</v>
      </c>
      <c r="AN7" s="53">
        <f t="shared" si="3"/>
        <v>25209</v>
      </c>
      <c r="AO7" s="102">
        <f t="shared" si="4"/>
        <v>99.34581280788177</v>
      </c>
    </row>
    <row r="8" spans="1:41" ht="32.25" customHeight="1">
      <c r="A8" s="41" t="s">
        <v>56</v>
      </c>
      <c r="B8" s="28"/>
      <c r="C8" s="14"/>
      <c r="D8" s="14"/>
      <c r="E8" s="94"/>
      <c r="F8" s="28"/>
      <c r="G8" s="14"/>
      <c r="H8" s="14"/>
      <c r="I8" s="95"/>
      <c r="J8" s="28">
        <v>1554</v>
      </c>
      <c r="K8" s="14">
        <v>1554</v>
      </c>
      <c r="L8" s="14">
        <v>1617</v>
      </c>
      <c r="M8" s="29">
        <f t="shared" si="0"/>
        <v>104.05405405405406</v>
      </c>
      <c r="N8" s="28"/>
      <c r="O8" s="14"/>
      <c r="P8" s="14"/>
      <c r="Q8" s="29"/>
      <c r="R8" s="28"/>
      <c r="S8" s="14"/>
      <c r="T8" s="14"/>
      <c r="U8" s="29"/>
      <c r="V8" s="28"/>
      <c r="W8" s="14"/>
      <c r="X8" s="14"/>
      <c r="Y8" s="94"/>
      <c r="Z8" s="28"/>
      <c r="AA8" s="14"/>
      <c r="AB8" s="14"/>
      <c r="AC8" s="29"/>
      <c r="AD8" s="45"/>
      <c r="AE8" s="46"/>
      <c r="AF8" s="46"/>
      <c r="AG8" s="47"/>
      <c r="AH8" s="48"/>
      <c r="AI8" s="46"/>
      <c r="AJ8" s="46"/>
      <c r="AK8" s="47"/>
      <c r="AL8" s="52">
        <f t="shared" si="1"/>
        <v>1554</v>
      </c>
      <c r="AM8" s="53">
        <f t="shared" si="2"/>
        <v>1554</v>
      </c>
      <c r="AN8" s="53">
        <f t="shared" si="3"/>
        <v>1617</v>
      </c>
      <c r="AO8" s="102">
        <f t="shared" si="4"/>
        <v>104.05405405405406</v>
      </c>
    </row>
    <row r="9" spans="1:41" ht="49.5" customHeight="1">
      <c r="A9" s="41" t="s">
        <v>169</v>
      </c>
      <c r="B9" s="28">
        <v>11905</v>
      </c>
      <c r="C9" s="14">
        <v>12351</v>
      </c>
      <c r="D9" s="14">
        <v>11097</v>
      </c>
      <c r="E9" s="94">
        <f t="shared" si="5"/>
        <v>89.84697595336411</v>
      </c>
      <c r="F9" s="28">
        <v>2943</v>
      </c>
      <c r="G9" s="14">
        <v>2943</v>
      </c>
      <c r="H9" s="14">
        <v>2744</v>
      </c>
      <c r="I9" s="94">
        <f t="shared" si="6"/>
        <v>93.23819232076113</v>
      </c>
      <c r="J9" s="28">
        <v>3542</v>
      </c>
      <c r="K9" s="14">
        <v>3542</v>
      </c>
      <c r="L9" s="14">
        <v>2691</v>
      </c>
      <c r="M9" s="29">
        <f t="shared" si="0"/>
        <v>75.97402597402598</v>
      </c>
      <c r="N9" s="28">
        <v>111</v>
      </c>
      <c r="O9" s="14">
        <v>169</v>
      </c>
      <c r="P9" s="14">
        <v>179</v>
      </c>
      <c r="Q9" s="94">
        <f t="shared" si="7"/>
        <v>105.91715976331362</v>
      </c>
      <c r="R9" s="28"/>
      <c r="S9" s="14"/>
      <c r="T9" s="14"/>
      <c r="U9" s="29"/>
      <c r="V9" s="28">
        <v>515</v>
      </c>
      <c r="W9" s="14">
        <v>515</v>
      </c>
      <c r="X9" s="14">
        <v>81</v>
      </c>
      <c r="Y9" s="94">
        <f>X9/W9*100</f>
        <v>15.728155339805824</v>
      </c>
      <c r="Z9" s="28"/>
      <c r="AA9" s="14"/>
      <c r="AB9" s="14"/>
      <c r="AC9" s="29"/>
      <c r="AD9" s="45"/>
      <c r="AE9" s="46"/>
      <c r="AF9" s="46"/>
      <c r="AG9" s="47"/>
      <c r="AH9" s="48"/>
      <c r="AI9" s="46"/>
      <c r="AJ9" s="46"/>
      <c r="AK9" s="47"/>
      <c r="AL9" s="52">
        <f t="shared" si="1"/>
        <v>19016</v>
      </c>
      <c r="AM9" s="53">
        <f t="shared" si="2"/>
        <v>19520</v>
      </c>
      <c r="AN9" s="53">
        <f t="shared" si="3"/>
        <v>16792</v>
      </c>
      <c r="AO9" s="102">
        <f t="shared" si="4"/>
        <v>86.02459016393442</v>
      </c>
    </row>
    <row r="10" spans="1:41" ht="56.25">
      <c r="A10" s="41" t="s">
        <v>170</v>
      </c>
      <c r="B10" s="28">
        <v>21560</v>
      </c>
      <c r="C10" s="14">
        <v>22234</v>
      </c>
      <c r="D10" s="14">
        <v>22114</v>
      </c>
      <c r="E10" s="94">
        <f t="shared" si="5"/>
        <v>99.46028604839435</v>
      </c>
      <c r="F10" s="28">
        <v>5322</v>
      </c>
      <c r="G10" s="14">
        <v>5322</v>
      </c>
      <c r="H10" s="14">
        <v>5481</v>
      </c>
      <c r="I10" s="94">
        <f t="shared" si="6"/>
        <v>102.98759864712514</v>
      </c>
      <c r="J10" s="28">
        <v>3517</v>
      </c>
      <c r="K10" s="14">
        <v>3517</v>
      </c>
      <c r="L10" s="14">
        <v>4336</v>
      </c>
      <c r="M10" s="29">
        <f t="shared" si="0"/>
        <v>123.28689223770259</v>
      </c>
      <c r="N10" s="28"/>
      <c r="O10" s="14"/>
      <c r="P10" s="14"/>
      <c r="Q10" s="29"/>
      <c r="R10" s="28"/>
      <c r="S10" s="14">
        <v>6423</v>
      </c>
      <c r="T10" s="14">
        <v>6423</v>
      </c>
      <c r="U10" s="29">
        <f>T10/S10*100</f>
        <v>100</v>
      </c>
      <c r="V10" s="28">
        <v>421</v>
      </c>
      <c r="W10" s="14">
        <v>421</v>
      </c>
      <c r="X10" s="14">
        <v>66</v>
      </c>
      <c r="Y10" s="94">
        <f>X10/W10*100</f>
        <v>15.676959619952493</v>
      </c>
      <c r="Z10" s="28"/>
      <c r="AA10" s="14"/>
      <c r="AB10" s="14"/>
      <c r="AC10" s="29"/>
      <c r="AD10" s="45"/>
      <c r="AE10" s="46"/>
      <c r="AF10" s="46"/>
      <c r="AG10" s="47"/>
      <c r="AH10" s="48"/>
      <c r="AI10" s="46"/>
      <c r="AJ10" s="46"/>
      <c r="AK10" s="47"/>
      <c r="AL10" s="52">
        <f t="shared" si="1"/>
        <v>30820</v>
      </c>
      <c r="AM10" s="53">
        <f t="shared" si="2"/>
        <v>37917</v>
      </c>
      <c r="AN10" s="53">
        <f t="shared" si="3"/>
        <v>38420</v>
      </c>
      <c r="AO10" s="102">
        <f t="shared" si="4"/>
        <v>101.32658174433631</v>
      </c>
    </row>
    <row r="11" spans="1:41" ht="45">
      <c r="A11" s="41" t="s">
        <v>57</v>
      </c>
      <c r="B11" s="28">
        <v>360</v>
      </c>
      <c r="C11" s="14">
        <v>360</v>
      </c>
      <c r="D11" s="14">
        <v>278</v>
      </c>
      <c r="E11" s="94">
        <f t="shared" si="5"/>
        <v>77.22222222222223</v>
      </c>
      <c r="F11" s="28">
        <v>87</v>
      </c>
      <c r="G11" s="14">
        <v>87</v>
      </c>
      <c r="H11" s="14">
        <v>70</v>
      </c>
      <c r="I11" s="94">
        <f t="shared" si="6"/>
        <v>80.45977011494253</v>
      </c>
      <c r="J11" s="28"/>
      <c r="K11" s="14"/>
      <c r="L11" s="14">
        <v>72</v>
      </c>
      <c r="M11" s="29"/>
      <c r="N11" s="28"/>
      <c r="O11" s="14"/>
      <c r="P11" s="14"/>
      <c r="Q11" s="29"/>
      <c r="R11" s="28"/>
      <c r="S11" s="14"/>
      <c r="T11" s="14"/>
      <c r="U11" s="29"/>
      <c r="V11" s="28"/>
      <c r="W11" s="14"/>
      <c r="X11" s="14"/>
      <c r="Y11" s="94"/>
      <c r="Z11" s="28"/>
      <c r="AA11" s="14"/>
      <c r="AB11" s="14"/>
      <c r="AC11" s="29"/>
      <c r="AD11" s="45"/>
      <c r="AE11" s="46"/>
      <c r="AF11" s="46"/>
      <c r="AG11" s="47"/>
      <c r="AH11" s="48"/>
      <c r="AI11" s="46"/>
      <c r="AJ11" s="46"/>
      <c r="AK11" s="47"/>
      <c r="AL11" s="52">
        <f t="shared" si="1"/>
        <v>447</v>
      </c>
      <c r="AM11" s="53">
        <f t="shared" si="2"/>
        <v>447</v>
      </c>
      <c r="AN11" s="53">
        <f t="shared" si="3"/>
        <v>420</v>
      </c>
      <c r="AO11" s="102">
        <f t="shared" si="4"/>
        <v>93.95973154362416</v>
      </c>
    </row>
    <row r="12" spans="1:41" ht="27.75" customHeight="1">
      <c r="A12" s="41" t="s">
        <v>58</v>
      </c>
      <c r="B12" s="28">
        <v>1800</v>
      </c>
      <c r="C12" s="14">
        <v>1840</v>
      </c>
      <c r="D12" s="14">
        <v>1856</v>
      </c>
      <c r="E12" s="94">
        <f t="shared" si="5"/>
        <v>100.8695652173913</v>
      </c>
      <c r="F12" s="28">
        <v>409</v>
      </c>
      <c r="G12" s="14">
        <v>409</v>
      </c>
      <c r="H12" s="14">
        <v>434</v>
      </c>
      <c r="I12" s="94">
        <f t="shared" si="6"/>
        <v>106.1124694376528</v>
      </c>
      <c r="J12" s="28">
        <v>91</v>
      </c>
      <c r="K12" s="14">
        <v>91</v>
      </c>
      <c r="L12" s="14">
        <v>81</v>
      </c>
      <c r="M12" s="29">
        <f>L12/K12*100</f>
        <v>89.01098901098901</v>
      </c>
      <c r="N12" s="28"/>
      <c r="O12" s="14"/>
      <c r="P12" s="14"/>
      <c r="Q12" s="29"/>
      <c r="R12" s="28"/>
      <c r="S12" s="14"/>
      <c r="T12" s="14"/>
      <c r="U12" s="29"/>
      <c r="V12" s="28"/>
      <c r="W12" s="14"/>
      <c r="X12" s="14"/>
      <c r="Y12" s="94"/>
      <c r="Z12" s="28"/>
      <c r="AA12" s="14"/>
      <c r="AB12" s="14"/>
      <c r="AC12" s="29"/>
      <c r="AD12" s="45"/>
      <c r="AE12" s="46"/>
      <c r="AF12" s="46"/>
      <c r="AG12" s="47"/>
      <c r="AH12" s="48"/>
      <c r="AI12" s="46"/>
      <c r="AJ12" s="46"/>
      <c r="AK12" s="47"/>
      <c r="AL12" s="52">
        <f t="shared" si="1"/>
        <v>2300</v>
      </c>
      <c r="AM12" s="53">
        <f t="shared" si="2"/>
        <v>2340</v>
      </c>
      <c r="AN12" s="53">
        <f t="shared" si="3"/>
        <v>2371</v>
      </c>
      <c r="AO12" s="102">
        <f t="shared" si="4"/>
        <v>101.32478632478632</v>
      </c>
    </row>
    <row r="13" spans="1:41" s="4" customFormat="1" ht="23.25" thickBot="1">
      <c r="A13" s="49" t="s">
        <v>14</v>
      </c>
      <c r="B13" s="50">
        <f>SUM(B8:B12)</f>
        <v>35625</v>
      </c>
      <c r="C13" s="50">
        <f>SUM(C8:C12)</f>
        <v>36785</v>
      </c>
      <c r="D13" s="50">
        <f>SUM(D8:D12)</f>
        <v>35345</v>
      </c>
      <c r="E13" s="95">
        <f t="shared" si="5"/>
        <v>96.0853608807938</v>
      </c>
      <c r="F13" s="50">
        <f>SUM(F8:F12)</f>
        <v>8761</v>
      </c>
      <c r="G13" s="50">
        <f>SUM(G8:G12)</f>
        <v>8761</v>
      </c>
      <c r="H13" s="50">
        <f>SUM(H8:H12)</f>
        <v>8729</v>
      </c>
      <c r="I13" s="95">
        <f t="shared" si="6"/>
        <v>99.6347448921356</v>
      </c>
      <c r="J13" s="50">
        <f>SUM(J8:J12)</f>
        <v>8704</v>
      </c>
      <c r="K13" s="50">
        <f>SUM(K8:K12)</f>
        <v>8704</v>
      </c>
      <c r="L13" s="50">
        <f>SUM(L8:L12)</f>
        <v>8797</v>
      </c>
      <c r="M13" s="51">
        <f>L13/K13*100</f>
        <v>101.06847426470588</v>
      </c>
      <c r="N13" s="50">
        <f>SUM(N8:N12)</f>
        <v>111</v>
      </c>
      <c r="O13" s="50">
        <f>SUM(O8:O12)</f>
        <v>169</v>
      </c>
      <c r="P13" s="50">
        <f>SUM(P8:P12)</f>
        <v>179</v>
      </c>
      <c r="Q13" s="95">
        <f t="shared" si="7"/>
        <v>105.91715976331362</v>
      </c>
      <c r="R13" s="50">
        <f>SUM(R8:R12)</f>
        <v>0</v>
      </c>
      <c r="S13" s="50">
        <f>SUM(S8:S12)</f>
        <v>6423</v>
      </c>
      <c r="T13" s="50">
        <f>SUM(T8:T12)</f>
        <v>6423</v>
      </c>
      <c r="U13" s="98">
        <f>T13/S13*100</f>
        <v>100</v>
      </c>
      <c r="V13" s="50">
        <f>SUM(V8:V12)</f>
        <v>936</v>
      </c>
      <c r="W13" s="50">
        <f>SUM(W8:W12)</f>
        <v>936</v>
      </c>
      <c r="X13" s="50">
        <f>SUM(X8:X12)</f>
        <v>147</v>
      </c>
      <c r="Y13" s="106">
        <f>X13/W13*100</f>
        <v>15.705128205128204</v>
      </c>
      <c r="Z13" s="50"/>
      <c r="AA13" s="16"/>
      <c r="AB13" s="16"/>
      <c r="AC13" s="51"/>
      <c r="AD13" s="54">
        <f>SUM(AD8:AD12)</f>
        <v>0</v>
      </c>
      <c r="AE13" s="54">
        <f>SUM(AE8:AE12)</f>
        <v>0</v>
      </c>
      <c r="AF13" s="54">
        <f>SUM(AF8:AF12)</f>
        <v>0</v>
      </c>
      <c r="AG13" s="55"/>
      <c r="AH13" s="54">
        <f>SUM(AH8:AH12)</f>
        <v>0</v>
      </c>
      <c r="AI13" s="54">
        <f>SUM(AI8:AI12)</f>
        <v>0</v>
      </c>
      <c r="AJ13" s="54">
        <f>SUM(AJ8:AJ12)</f>
        <v>0</v>
      </c>
      <c r="AK13" s="55"/>
      <c r="AL13" s="52">
        <f t="shared" si="1"/>
        <v>54137</v>
      </c>
      <c r="AM13" s="53">
        <f t="shared" si="2"/>
        <v>61778</v>
      </c>
      <c r="AN13" s="53">
        <f t="shared" si="3"/>
        <v>59620</v>
      </c>
      <c r="AO13" s="102">
        <f t="shared" si="4"/>
        <v>96.5068470976723</v>
      </c>
    </row>
    <row r="14" spans="1:41" s="4" customFormat="1" ht="23.25" thickBot="1">
      <c r="A14" s="49" t="s">
        <v>15</v>
      </c>
      <c r="B14" s="50">
        <f>SUM(B7,B13)</f>
        <v>48426</v>
      </c>
      <c r="C14" s="50">
        <f>SUM(C7,C13)</f>
        <v>50026</v>
      </c>
      <c r="D14" s="50">
        <f>SUM(D7,D13)</f>
        <v>48335</v>
      </c>
      <c r="E14" s="95">
        <f t="shared" si="5"/>
        <v>96.6197577259825</v>
      </c>
      <c r="F14" s="50">
        <f>SUM(F7,F13)</f>
        <v>11903</v>
      </c>
      <c r="G14" s="50">
        <f>SUM(G7,G13)</f>
        <v>11911</v>
      </c>
      <c r="H14" s="50">
        <f>SUM(H7,H13)</f>
        <v>11937</v>
      </c>
      <c r="I14" s="95">
        <f t="shared" si="6"/>
        <v>100.21828561833598</v>
      </c>
      <c r="J14" s="50">
        <f>SUM(J7,J13)</f>
        <v>17299</v>
      </c>
      <c r="K14" s="50">
        <f>SUM(K7,K13)</f>
        <v>17299</v>
      </c>
      <c r="L14" s="50">
        <f>SUM(L7,L13)</f>
        <v>16902</v>
      </c>
      <c r="M14" s="51">
        <f>L14/K14*100</f>
        <v>97.70506965720563</v>
      </c>
      <c r="N14" s="50">
        <f>SUM(N7,N13)</f>
        <v>225</v>
      </c>
      <c r="O14" s="50">
        <f>SUM(O7,O13)</f>
        <v>483</v>
      </c>
      <c r="P14" s="50">
        <f>SUM(P7,P13)</f>
        <v>458</v>
      </c>
      <c r="Q14" s="95">
        <f t="shared" si="7"/>
        <v>94.824016563147</v>
      </c>
      <c r="R14" s="50">
        <f>SUM(R7,R13)</f>
        <v>0</v>
      </c>
      <c r="S14" s="50">
        <f>SUM(S7,S13)</f>
        <v>6423</v>
      </c>
      <c r="T14" s="50">
        <f>SUM(T7,T13)</f>
        <v>7050</v>
      </c>
      <c r="U14" s="98">
        <f>T14/S14*100</f>
        <v>109.76179355441383</v>
      </c>
      <c r="V14" s="50">
        <f>SUM(V7,V13)</f>
        <v>1011</v>
      </c>
      <c r="W14" s="50">
        <f>SUM(W7,W13)</f>
        <v>1011</v>
      </c>
      <c r="X14" s="50">
        <f>SUM(X7,X13)</f>
        <v>147</v>
      </c>
      <c r="Y14" s="106">
        <f>X14/W14*100</f>
        <v>14.540059347181009</v>
      </c>
      <c r="Z14" s="50"/>
      <c r="AA14" s="16"/>
      <c r="AB14" s="16"/>
      <c r="AC14" s="51"/>
      <c r="AD14" s="54">
        <f>SUM(AD7,AD13)</f>
        <v>0</v>
      </c>
      <c r="AE14" s="54">
        <f>SUM(AE7,AE13)</f>
        <v>0</v>
      </c>
      <c r="AF14" s="54">
        <f>SUM(AF7,AF13)</f>
        <v>0</v>
      </c>
      <c r="AG14" s="55"/>
      <c r="AH14" s="54">
        <f>SUM(AH7,AH13)</f>
        <v>0</v>
      </c>
      <c r="AI14" s="54">
        <f>SUM(AI7,AI13)</f>
        <v>0</v>
      </c>
      <c r="AJ14" s="54">
        <f>SUM(AJ7,AJ13)</f>
        <v>0</v>
      </c>
      <c r="AK14" s="55"/>
      <c r="AL14" s="52">
        <f t="shared" si="1"/>
        <v>78864</v>
      </c>
      <c r="AM14" s="53">
        <f t="shared" si="2"/>
        <v>87153</v>
      </c>
      <c r="AN14" s="53">
        <f t="shared" si="3"/>
        <v>84829</v>
      </c>
      <c r="AO14" s="102">
        <f t="shared" si="4"/>
        <v>97.33342512592796</v>
      </c>
    </row>
    <row r="15" spans="1:41" ht="34.5" thickBot="1">
      <c r="A15" s="49" t="s">
        <v>16</v>
      </c>
      <c r="B15" s="50">
        <f>'3.sz.tábla'!B40</f>
        <v>20005</v>
      </c>
      <c r="C15" s="50">
        <f>'3.sz.tábla'!C40</f>
        <v>21806</v>
      </c>
      <c r="D15" s="50">
        <f>'3.sz.tábla'!D40</f>
        <v>22194</v>
      </c>
      <c r="E15" s="106">
        <f t="shared" si="5"/>
        <v>101.77932679079153</v>
      </c>
      <c r="F15" s="50">
        <f>'3.sz.tábla'!F40</f>
        <v>5457</v>
      </c>
      <c r="G15" s="50">
        <f>'3.sz.tábla'!G40</f>
        <v>5825</v>
      </c>
      <c r="H15" s="50">
        <f>'3.sz.tábla'!H40</f>
        <v>5714</v>
      </c>
      <c r="I15" s="106">
        <f t="shared" si="6"/>
        <v>98.09442060085837</v>
      </c>
      <c r="J15" s="50">
        <f>'3.sz.tábla'!J40</f>
        <v>56073</v>
      </c>
      <c r="K15" s="50">
        <f>'3.sz.tábla'!K40</f>
        <v>72781</v>
      </c>
      <c r="L15" s="50">
        <f>'3.sz.tábla'!L40</f>
        <v>67207</v>
      </c>
      <c r="M15" s="108">
        <f>L15/K15*100</f>
        <v>92.34140778499884</v>
      </c>
      <c r="N15" s="50">
        <f>'3.sz.tábla'!N40</f>
        <v>6853</v>
      </c>
      <c r="O15" s="50">
        <f>'3.sz.tábla'!O40</f>
        <v>5694</v>
      </c>
      <c r="P15" s="50">
        <f>'3.sz.tábla'!P40</f>
        <v>5463</v>
      </c>
      <c r="Q15" s="106">
        <f t="shared" si="7"/>
        <v>95.94309799789252</v>
      </c>
      <c r="R15" s="50">
        <f>'3.sz.tábla'!R40</f>
        <v>75970</v>
      </c>
      <c r="S15" s="50">
        <f>'3.sz.tábla'!S40</f>
        <v>85270</v>
      </c>
      <c r="T15" s="50">
        <f>'3.sz.tábla'!T40</f>
        <v>82817</v>
      </c>
      <c r="U15" s="98">
        <f>T15/S15*100</f>
        <v>97.123255541222</v>
      </c>
      <c r="V15" s="50">
        <f>'3.sz.tábla'!V40</f>
        <v>25262</v>
      </c>
      <c r="W15" s="50">
        <f>'3.sz.tábla'!W40</f>
        <v>25262</v>
      </c>
      <c r="X15" s="50">
        <f>'3.sz.tábla'!X40</f>
        <v>845</v>
      </c>
      <c r="Y15" s="106">
        <f>X15/W15*100</f>
        <v>3.3449449766447628</v>
      </c>
      <c r="Z15" s="50">
        <f>'3.sz.tábla'!Z40</f>
        <v>300</v>
      </c>
      <c r="AA15" s="50">
        <f>'3.sz.tábla'!AA40</f>
        <v>610</v>
      </c>
      <c r="AB15" s="50">
        <f>'3.sz.tábla'!AB40</f>
        <v>710</v>
      </c>
      <c r="AC15" s="95">
        <f>AB15/AA15*100</f>
        <v>116.39344262295081</v>
      </c>
      <c r="AD15" s="54">
        <f>'3.sz.tábla'!AD40</f>
        <v>5200</v>
      </c>
      <c r="AE15" s="54">
        <f>'3.sz.tábla'!AE40</f>
        <v>11340</v>
      </c>
      <c r="AF15" s="54">
        <f>'3.sz.tábla'!AF40</f>
        <v>0</v>
      </c>
      <c r="AG15" s="55"/>
      <c r="AH15" s="54">
        <f>'3.sz.tábla'!AH40</f>
        <v>4000</v>
      </c>
      <c r="AI15" s="54">
        <f>'3.sz.tábla'!AI40</f>
        <v>4000</v>
      </c>
      <c r="AJ15" s="54">
        <f>'3.sz.tábla'!AJ40</f>
        <v>4000</v>
      </c>
      <c r="AK15" s="112">
        <f>AJ15/AI15*100</f>
        <v>100</v>
      </c>
      <c r="AL15" s="103">
        <f t="shared" si="1"/>
        <v>199120</v>
      </c>
      <c r="AM15" s="104">
        <f t="shared" si="2"/>
        <v>232588</v>
      </c>
      <c r="AN15" s="104">
        <f t="shared" si="3"/>
        <v>188950</v>
      </c>
      <c r="AO15" s="105">
        <f t="shared" si="4"/>
        <v>81.2380690319363</v>
      </c>
    </row>
    <row r="16" spans="1:41" s="4" customFormat="1" ht="24" customHeight="1" thickBot="1">
      <c r="A16" s="96" t="s">
        <v>17</v>
      </c>
      <c r="B16" s="30">
        <f>SUM(B14:B15)</f>
        <v>68431</v>
      </c>
      <c r="C16" s="30">
        <f>SUM(C14:C15)</f>
        <v>71832</v>
      </c>
      <c r="D16" s="149">
        <f>SUM(D14:D15)</f>
        <v>70529</v>
      </c>
      <c r="E16" s="107">
        <f t="shared" si="5"/>
        <v>98.18604521661655</v>
      </c>
      <c r="F16" s="30">
        <f>SUM(F14:F15)</f>
        <v>17360</v>
      </c>
      <c r="G16" s="30">
        <f>SUM(G14:G15)</f>
        <v>17736</v>
      </c>
      <c r="H16" s="149">
        <f>SUM(H14:H15)</f>
        <v>17651</v>
      </c>
      <c r="I16" s="107">
        <f t="shared" si="6"/>
        <v>99.52074875958502</v>
      </c>
      <c r="J16" s="30">
        <f>SUM(J14:J15)</f>
        <v>73372</v>
      </c>
      <c r="K16" s="30">
        <f>SUM(K14:K15)</f>
        <v>90080</v>
      </c>
      <c r="L16" s="149">
        <f>SUM(L14:L15)</f>
        <v>84109</v>
      </c>
      <c r="M16" s="99">
        <f>L16/K16*100</f>
        <v>93.37144760213144</v>
      </c>
      <c r="N16" s="30">
        <f>SUM(N14:N15)</f>
        <v>7078</v>
      </c>
      <c r="O16" s="30">
        <f>SUM(O14:O15)</f>
        <v>6177</v>
      </c>
      <c r="P16" s="149">
        <f>SUM(P14:P15)</f>
        <v>5921</v>
      </c>
      <c r="Q16" s="107">
        <f t="shared" si="7"/>
        <v>95.85559333009552</v>
      </c>
      <c r="R16" s="30">
        <f>SUM(R14:R15)</f>
        <v>75970</v>
      </c>
      <c r="S16" s="30">
        <f>SUM(S14:S15)</f>
        <v>91693</v>
      </c>
      <c r="T16" s="149">
        <f>SUM(T14:T15)</f>
        <v>89867</v>
      </c>
      <c r="U16" s="98">
        <f>T16/S16*100</f>
        <v>98.00857208292891</v>
      </c>
      <c r="V16" s="30">
        <f>SUM(V14:V15)</f>
        <v>26273</v>
      </c>
      <c r="W16" s="30">
        <f>SUM(W14:W15)</f>
        <v>26273</v>
      </c>
      <c r="X16" s="149">
        <f>SUM(X14:X15)</f>
        <v>992</v>
      </c>
      <c r="Y16" s="107">
        <f>X16/W16*100</f>
        <v>3.7757393521866556</v>
      </c>
      <c r="Z16" s="30">
        <f>SUM(Z14:Z15)</f>
        <v>300</v>
      </c>
      <c r="AA16" s="30">
        <f>SUM(AA14:AA15)</f>
        <v>610</v>
      </c>
      <c r="AB16" s="149">
        <f>SUM(AB14:AB15)</f>
        <v>710</v>
      </c>
      <c r="AC16" s="95">
        <f>AB16/AA16*100</f>
        <v>116.39344262295081</v>
      </c>
      <c r="AD16" s="57">
        <f>SUM(AD14:AD15)</f>
        <v>5200</v>
      </c>
      <c r="AE16" s="57">
        <f>SUM(AE14:AE15)</f>
        <v>11340</v>
      </c>
      <c r="AF16" s="57">
        <f>SUM(AF14:AF15)</f>
        <v>0</v>
      </c>
      <c r="AG16" s="58"/>
      <c r="AH16" s="57">
        <f>SUM(AH14:AH15)</f>
        <v>4000</v>
      </c>
      <c r="AI16" s="57">
        <f>SUM(AI14:AI15)</f>
        <v>4000</v>
      </c>
      <c r="AJ16" s="57">
        <f>SUM(AJ14:AJ15)</f>
        <v>4000</v>
      </c>
      <c r="AK16" s="113">
        <f>AJ16/AI16*100</f>
        <v>100</v>
      </c>
      <c r="AL16" s="100">
        <f t="shared" si="1"/>
        <v>277984</v>
      </c>
      <c r="AM16" s="59">
        <f t="shared" si="2"/>
        <v>319741</v>
      </c>
      <c r="AN16" s="150">
        <f t="shared" si="3"/>
        <v>273779</v>
      </c>
      <c r="AO16" s="101">
        <f t="shared" si="4"/>
        <v>85.6252404289722</v>
      </c>
    </row>
  </sheetData>
  <sheetProtection selectLockedCells="1" selectUnlockedCells="1"/>
  <mergeCells count="10">
    <mergeCell ref="Z2:AC2"/>
    <mergeCell ref="AD2:AG2"/>
    <mergeCell ref="AH2:AK2"/>
    <mergeCell ref="AL2:AO2"/>
    <mergeCell ref="B2:E2"/>
    <mergeCell ref="F2:I2"/>
    <mergeCell ref="J2:M2"/>
    <mergeCell ref="N2:Q2"/>
    <mergeCell ref="R2:U2"/>
    <mergeCell ref="V2:Y2"/>
  </mergeCells>
  <printOptions/>
  <pageMargins left="0.17" right="0.16" top="1.55" bottom="0.30833333333333335" header="0.49" footer="0.5118055555555555"/>
  <pageSetup horizontalDpi="600" verticalDpi="600" orientation="landscape" paperSize="8" r:id="rId1"/>
  <headerFooter alignWithMargins="0">
    <oddHeader>&amp;C&amp;"Arial,Félkövér dőlt"&amp;16Pereszteg Község Önkormányzata önállóan működő intézményeinek 2011. évi teljesített kiadásai címenként &amp;R&amp;8 4. sz. táblázat
adatok E Ft-ben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H52"/>
  <sheetViews>
    <sheetView view="pageLayout" workbookViewId="0" topLeftCell="A1">
      <selection activeCell="F25" sqref="F25"/>
    </sheetView>
  </sheetViews>
  <sheetFormatPr defaultColWidth="9.140625" defaultRowHeight="12.75"/>
  <sheetData>
    <row r="2" ht="12.75">
      <c r="H2" t="s">
        <v>68</v>
      </c>
    </row>
    <row r="4" ht="12.75">
      <c r="H4" t="s">
        <v>20</v>
      </c>
    </row>
    <row r="6" ht="12.75">
      <c r="A6" s="1" t="s">
        <v>21</v>
      </c>
    </row>
    <row r="8" ht="12.75">
      <c r="B8" s="1" t="s">
        <v>62</v>
      </c>
    </row>
    <row r="9" spans="3:7" ht="12.75">
      <c r="C9" t="s">
        <v>22</v>
      </c>
      <c r="G9" s="1">
        <v>0</v>
      </c>
    </row>
    <row r="10" ht="12.75">
      <c r="G10" s="1"/>
    </row>
    <row r="11" spans="2:7" ht="12.75">
      <c r="B11" s="1" t="s">
        <v>63</v>
      </c>
      <c r="G11" s="1"/>
    </row>
    <row r="12" spans="3:7" ht="12.75">
      <c r="C12" t="s">
        <v>22</v>
      </c>
      <c r="G12" s="1">
        <v>845</v>
      </c>
    </row>
    <row r="13" ht="12.75">
      <c r="G13" s="1"/>
    </row>
    <row r="14" spans="2:7" ht="12.75">
      <c r="B14" s="1" t="s">
        <v>200</v>
      </c>
      <c r="G14" s="1"/>
    </row>
    <row r="15" spans="3:7" ht="12.75">
      <c r="C15" t="s">
        <v>201</v>
      </c>
      <c r="G15" s="1">
        <v>81</v>
      </c>
    </row>
    <row r="16" ht="12.75">
      <c r="G16" s="1"/>
    </row>
    <row r="17" spans="2:7" ht="12.75">
      <c r="B17" s="1" t="s">
        <v>195</v>
      </c>
      <c r="G17" s="1"/>
    </row>
    <row r="18" spans="3:7" ht="12.75">
      <c r="C18" t="s">
        <v>201</v>
      </c>
      <c r="G18" s="1">
        <v>66</v>
      </c>
    </row>
    <row r="19" ht="12.75">
      <c r="G19" s="1"/>
    </row>
    <row r="21" spans="2:7" ht="12.75">
      <c r="B21" s="1" t="s">
        <v>19</v>
      </c>
      <c r="G21" s="1">
        <f>SUM(G9+G12+G15+G18)</f>
        <v>992</v>
      </c>
    </row>
    <row r="23" ht="12.75">
      <c r="A23" s="1" t="s">
        <v>23</v>
      </c>
    </row>
    <row r="24" ht="12.75">
      <c r="A24" s="1"/>
    </row>
    <row r="25" spans="1:2" ht="12.75">
      <c r="A25" s="1"/>
      <c r="B25" s="1" t="s">
        <v>35</v>
      </c>
    </row>
    <row r="26" spans="1:7" ht="12.75">
      <c r="A26" s="1"/>
      <c r="C26" t="s">
        <v>202</v>
      </c>
      <c r="G26" s="1">
        <v>53</v>
      </c>
    </row>
    <row r="27" ht="12.75">
      <c r="A27" s="1"/>
    </row>
    <row r="28" spans="1:2" ht="12.75">
      <c r="A28" s="1"/>
      <c r="B28" s="1" t="s">
        <v>64</v>
      </c>
    </row>
    <row r="29" spans="1:7" ht="12.75">
      <c r="A29" s="1"/>
      <c r="C29" t="s">
        <v>176</v>
      </c>
      <c r="G29" s="1">
        <v>170</v>
      </c>
    </row>
    <row r="31" ht="12.75">
      <c r="B31" s="1" t="s">
        <v>65</v>
      </c>
    </row>
    <row r="32" spans="3:7" ht="12.75">
      <c r="C32" t="s">
        <v>193</v>
      </c>
      <c r="G32">
        <v>8218</v>
      </c>
    </row>
    <row r="33" spans="3:7" ht="12.75">
      <c r="C33" t="s">
        <v>213</v>
      </c>
      <c r="G33">
        <v>1680</v>
      </c>
    </row>
    <row r="34" spans="3:7" ht="12.75">
      <c r="C34" t="s">
        <v>194</v>
      </c>
      <c r="G34">
        <v>312</v>
      </c>
    </row>
    <row r="35" spans="3:7" ht="12.75">
      <c r="C35" s="1" t="s">
        <v>19</v>
      </c>
      <c r="G35" s="1">
        <f>SUM(G32:G34)</f>
        <v>10210</v>
      </c>
    </row>
    <row r="36" spans="3:7" ht="12.75">
      <c r="C36" s="1"/>
      <c r="G36" s="1"/>
    </row>
    <row r="37" spans="2:7" ht="12.75">
      <c r="B37" s="1" t="s">
        <v>205</v>
      </c>
      <c r="C37" s="1"/>
      <c r="G37" s="1"/>
    </row>
    <row r="38" spans="3:7" ht="12.75">
      <c r="C38" s="2" t="s">
        <v>206</v>
      </c>
      <c r="G38" s="1">
        <v>627</v>
      </c>
    </row>
    <row r="39" spans="3:7" ht="12.75">
      <c r="C39" s="1"/>
      <c r="G39" s="1"/>
    </row>
    <row r="40" spans="2:7" ht="12.75">
      <c r="B40" s="1" t="s">
        <v>66</v>
      </c>
      <c r="C40" s="1"/>
      <c r="G40" s="1"/>
    </row>
    <row r="41" spans="3:7" ht="12.75">
      <c r="C41" s="2" t="s">
        <v>67</v>
      </c>
      <c r="G41" s="1">
        <v>66538</v>
      </c>
    </row>
    <row r="43" ht="12.75">
      <c r="B43" s="1" t="s">
        <v>195</v>
      </c>
    </row>
    <row r="44" spans="3:7" ht="12.75">
      <c r="C44" t="s">
        <v>196</v>
      </c>
      <c r="G44" s="1">
        <v>6423</v>
      </c>
    </row>
    <row r="46" ht="12.75">
      <c r="B46" s="1" t="s">
        <v>177</v>
      </c>
    </row>
    <row r="47" spans="3:7" ht="12.75">
      <c r="C47" t="s">
        <v>197</v>
      </c>
      <c r="G47" s="1">
        <v>20</v>
      </c>
    </row>
    <row r="48" ht="12.75">
      <c r="G48" s="1"/>
    </row>
    <row r="49" spans="2:7" ht="12.75">
      <c r="B49" s="1" t="s">
        <v>203</v>
      </c>
      <c r="G49" s="1"/>
    </row>
    <row r="50" spans="3:7" ht="12.75">
      <c r="C50" t="s">
        <v>204</v>
      </c>
      <c r="G50" s="1">
        <v>5826</v>
      </c>
    </row>
    <row r="52" spans="2:7" s="1" customFormat="1" ht="12.75">
      <c r="B52" s="1" t="s">
        <v>19</v>
      </c>
      <c r="G52" s="1">
        <f>SUM(G29+G35+G44+G47+G41+G26+G50+G38)</f>
        <v>89867</v>
      </c>
    </row>
  </sheetData>
  <sheetProtection selectLockedCells="1" selectUnlockedCells="1"/>
  <printOptions/>
  <pageMargins left="0.5229166666666667" right="0.23055555555555557" top="0.6701388888888888" bottom="0.30833333333333335" header="0.18611111111111112" footer="0.5118055555555555"/>
  <pageSetup horizontalDpi="600" verticalDpi="600" orientation="portrait" paperSize="9" r:id="rId1"/>
  <headerFooter alignWithMargins="0">
    <oddHeader>&amp;C&amp;"Arial,Félkövér dőlt"&amp;14Felhalmozási kiadások feladatonként 2011. év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F33"/>
  <sheetViews>
    <sheetView tabSelected="1" view="pageLayout" workbookViewId="0" topLeftCell="A1">
      <selection activeCell="E9" sqref="E9"/>
    </sheetView>
  </sheetViews>
  <sheetFormatPr defaultColWidth="9.140625" defaultRowHeight="12.75"/>
  <cols>
    <col min="1" max="1" width="27.28125" style="151" customWidth="1"/>
    <col min="3" max="3" width="9.421875" style="0" bestFit="1" customWidth="1"/>
    <col min="5" max="5" width="11.57421875" style="0" customWidth="1"/>
  </cols>
  <sheetData>
    <row r="1" ht="3.75" customHeight="1"/>
    <row r="2" spans="4:5" ht="44.25" customHeight="1">
      <c r="D2" s="162"/>
      <c r="E2" s="162" t="s">
        <v>223</v>
      </c>
    </row>
    <row r="3" spans="4:5" ht="27.75" customHeight="1">
      <c r="D3" s="161"/>
      <c r="E3" s="161"/>
    </row>
    <row r="4" spans="3:5" ht="12.75">
      <c r="C4" s="7" t="s">
        <v>222</v>
      </c>
      <c r="D4" s="1"/>
      <c r="E4" s="7" t="s">
        <v>224</v>
      </c>
    </row>
    <row r="5" spans="2:6" ht="12.75">
      <c r="B5" s="160"/>
      <c r="C5" s="160"/>
      <c r="D5" s="7"/>
      <c r="E5" s="160"/>
      <c r="F5" s="160"/>
    </row>
    <row r="6" spans="1:6" ht="12.75">
      <c r="A6" s="151" t="s">
        <v>221</v>
      </c>
      <c r="B6" s="7"/>
      <c r="C6" s="158">
        <v>44836</v>
      </c>
      <c r="D6" s="159"/>
      <c r="E6" s="158">
        <v>33522</v>
      </c>
      <c r="F6" s="7"/>
    </row>
    <row r="7" spans="2:6" ht="12.75">
      <c r="B7" s="157"/>
      <c r="C7" s="154"/>
      <c r="D7" s="157"/>
      <c r="E7" s="154"/>
      <c r="F7" s="157"/>
    </row>
    <row r="8" spans="1:6" ht="25.5">
      <c r="A8" s="151" t="s">
        <v>220</v>
      </c>
      <c r="B8" s="157"/>
      <c r="C8" s="154">
        <v>-10592</v>
      </c>
      <c r="D8" s="157"/>
      <c r="E8" s="154">
        <v>-8593</v>
      </c>
      <c r="F8" s="157"/>
    </row>
    <row r="9" spans="1:6" s="1" customFormat="1" ht="25.5">
      <c r="A9" s="152" t="s">
        <v>219</v>
      </c>
      <c r="C9" s="156">
        <f>SUM(C6:C8)</f>
        <v>34244</v>
      </c>
      <c r="D9" s="156"/>
      <c r="E9" s="156">
        <f>SUM(E6:E8)</f>
        <v>24929</v>
      </c>
      <c r="F9" s="156"/>
    </row>
    <row r="10" spans="1:6" ht="25.5">
      <c r="A10" s="151" t="s">
        <v>218</v>
      </c>
      <c r="C10" s="154">
        <v>0</v>
      </c>
      <c r="D10" s="153"/>
      <c r="E10" s="154">
        <v>-29</v>
      </c>
      <c r="F10" s="153"/>
    </row>
    <row r="11" spans="1:6" ht="25.5">
      <c r="A11" s="151" t="s">
        <v>217</v>
      </c>
      <c r="C11" s="154">
        <v>617</v>
      </c>
      <c r="D11" s="153"/>
      <c r="E11" s="154">
        <v>0</v>
      </c>
      <c r="F11" s="153"/>
    </row>
    <row r="12" spans="1:6" s="1" customFormat="1" ht="12.75">
      <c r="A12" s="152" t="s">
        <v>216</v>
      </c>
      <c r="C12" s="156">
        <f>C9+C10+C11</f>
        <v>34861</v>
      </c>
      <c r="D12" s="156"/>
      <c r="E12" s="156">
        <f>E9+E10+E11</f>
        <v>24900</v>
      </c>
      <c r="F12" s="155"/>
    </row>
    <row r="13" spans="1:6" ht="12.75">
      <c r="A13" s="151" t="s">
        <v>215</v>
      </c>
      <c r="C13" s="154">
        <v>9993</v>
      </c>
      <c r="D13" s="153"/>
      <c r="E13" s="154">
        <v>10915</v>
      </c>
      <c r="F13" s="153"/>
    </row>
    <row r="14" spans="1:6" ht="12.75">
      <c r="A14" s="151" t="s">
        <v>214</v>
      </c>
      <c r="C14" s="154">
        <f>C12-C13</f>
        <v>24868</v>
      </c>
      <c r="D14" s="154"/>
      <c r="E14" s="154">
        <v>13985</v>
      </c>
      <c r="F14" s="153"/>
    </row>
    <row r="15" spans="3:6" ht="12.75">
      <c r="C15" s="153"/>
      <c r="D15" s="153"/>
      <c r="F15" s="153"/>
    </row>
    <row r="16" spans="3:6" ht="12.75">
      <c r="C16" s="153"/>
      <c r="D16" s="153"/>
      <c r="F16" s="153"/>
    </row>
    <row r="18" s="1" customFormat="1" ht="12.75">
      <c r="A18" s="152"/>
    </row>
    <row r="21" spans="2:6" ht="12.75">
      <c r="B21" s="182"/>
      <c r="C21" s="182"/>
      <c r="D21" s="1"/>
      <c r="E21" s="182"/>
      <c r="F21" s="182"/>
    </row>
    <row r="22" spans="2:6" ht="12.75">
      <c r="B22" s="7"/>
      <c r="C22" s="7"/>
      <c r="D22" s="7"/>
      <c r="E22" s="7"/>
      <c r="F22" s="7"/>
    </row>
    <row r="24" spans="3:6" ht="12.75">
      <c r="C24" s="153"/>
      <c r="D24" s="153"/>
      <c r="F24" s="153"/>
    </row>
    <row r="25" spans="3:6" ht="12.75">
      <c r="C25" s="153"/>
      <c r="D25" s="153"/>
      <c r="F25" s="153"/>
    </row>
    <row r="26" spans="3:6" ht="12.75">
      <c r="C26" s="153"/>
      <c r="D26" s="153"/>
      <c r="F26" s="153"/>
    </row>
    <row r="27" spans="3:6" ht="12.75">
      <c r="C27" s="153"/>
      <c r="D27" s="153"/>
      <c r="F27" s="153"/>
    </row>
    <row r="28" spans="3:6" ht="12.75">
      <c r="C28" s="153"/>
      <c r="D28" s="153"/>
      <c r="F28" s="153"/>
    </row>
    <row r="29" spans="3:6" ht="12.75">
      <c r="C29" s="153"/>
      <c r="D29" s="153"/>
      <c r="F29" s="153"/>
    </row>
    <row r="30" spans="3:6" ht="12.75">
      <c r="C30" s="153"/>
      <c r="D30" s="153"/>
      <c r="F30" s="153"/>
    </row>
    <row r="33" s="1" customFormat="1" ht="12.75">
      <c r="A33" s="152"/>
    </row>
  </sheetData>
  <sheetProtection selectLockedCells="1" selectUnlockedCells="1"/>
  <mergeCells count="2">
    <mergeCell ref="B21:C21"/>
    <mergeCell ref="E21:F21"/>
  </mergeCells>
  <printOptions/>
  <pageMargins left="0.8298611111111112" right="0.55" top="1.1770833333333335" bottom="0.35138888888888886" header="0.43680555555555556" footer="0.5118055555555555"/>
  <pageSetup horizontalDpi="300" verticalDpi="300" orientation="portrait" paperSize="9" r:id="rId1"/>
  <headerFooter alignWithMargins="0">
    <oddHeader xml:space="preserve">&amp;C&amp;"Arial,Félkövér"&amp;12 2011. évi pénzmaradvány-kimutatás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Böszörményi Zsanett</cp:lastModifiedBy>
  <cp:lastPrinted>2012-05-10T09:28:06Z</cp:lastPrinted>
  <dcterms:created xsi:type="dcterms:W3CDTF">2010-02-04T06:36:29Z</dcterms:created>
  <dcterms:modified xsi:type="dcterms:W3CDTF">2012-05-14T12:31:46Z</dcterms:modified>
  <cp:category/>
  <cp:version/>
  <cp:contentType/>
  <cp:contentStatus/>
</cp:coreProperties>
</file>